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rjervis\Documents\"/>
    </mc:Choice>
  </mc:AlternateContent>
  <xr:revisionPtr revIDLastSave="0" documentId="13_ncr:1_{83DE5CFC-2396-41D1-9524-69AD114B0B61}" xr6:coauthVersionLast="47" xr6:coauthVersionMax="47" xr10:uidLastSave="{00000000-0000-0000-0000-000000000000}"/>
  <bookViews>
    <workbookView xWindow="-120" yWindow="-120" windowWidth="29040" windowHeight="15840" firstSheet="3" activeTab="16" xr2:uid="{DC8E2980-6F16-4C1A-866A-EABE60389BB2}"/>
  </bookViews>
  <sheets>
    <sheet name="Goal 1" sheetId="20" r:id="rId1"/>
    <sheet name="Goal 2" sheetId="19" r:id="rId2"/>
    <sheet name="Goal 3" sheetId="8" r:id="rId3"/>
    <sheet name="Goal 4" sheetId="9" r:id="rId4"/>
    <sheet name="Goal 5" sheetId="10" r:id="rId5"/>
    <sheet name="Goal 6" sheetId="1" r:id="rId6"/>
    <sheet name="Goal 7" sheetId="5" r:id="rId7"/>
    <sheet name="Goal 8" sheetId="11" r:id="rId8"/>
    <sheet name="Goal 9" sheetId="2" r:id="rId9"/>
    <sheet name="Goal 10" sheetId="12" r:id="rId10"/>
    <sheet name="Goal 11" sheetId="3" r:id="rId11"/>
    <sheet name="Goal 12" sheetId="13" r:id="rId12"/>
    <sheet name="Goal 13" sheetId="14" r:id="rId13"/>
    <sheet name="Goal 14" sheetId="15" r:id="rId14"/>
    <sheet name="Goal 15" sheetId="16" r:id="rId15"/>
    <sheet name="Goal 16" sheetId="17" r:id="rId16"/>
    <sheet name="Goal 17" sheetId="4" r:id="rId17"/>
  </sheets>
  <definedNames>
    <definedName name="_xlnm.Print_Area" localSheetId="5">'Goal 6'!$B$1:$L$39</definedName>
    <definedName name="_xlnm.Print_Area" localSheetId="7">'Goal 8'!$A$1:$G$67</definedName>
    <definedName name="_xlnm.Print_Area" localSheetId="8">'Goal 9'!$A$1:$K$34</definedName>
    <definedName name="_xlnm.Print_Titles" localSheetId="15">'Goal 16'!$1:$3</definedName>
    <definedName name="_xlnm.Print_Titles" localSheetId="2">'Goal 3'!$1:$3</definedName>
    <definedName name="_xlnm.Print_Titles" localSheetId="3">'Goal 4'!$1:$3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9" i="8" l="1"/>
  <c r="I22" i="8"/>
  <c r="L29" i="8" l="1"/>
  <c r="K29" i="8"/>
  <c r="J29" i="8"/>
  <c r="I29" i="8"/>
  <c r="H29" i="8"/>
  <c r="G29" i="8"/>
  <c r="F29" i="8"/>
  <c r="E29" i="8"/>
  <c r="G12" i="9" l="1"/>
  <c r="F12" i="9"/>
  <c r="E12" i="9"/>
  <c r="D12" i="9"/>
  <c r="G11" i="9"/>
  <c r="F11" i="9"/>
  <c r="E11" i="9"/>
  <c r="D11" i="9"/>
  <c r="K17" i="3" l="1"/>
  <c r="J17" i="3"/>
  <c r="I17" i="3"/>
  <c r="H17" i="3"/>
  <c r="G17" i="3"/>
  <c r="F17" i="3"/>
  <c r="E17" i="3"/>
  <c r="D17" i="3"/>
  <c r="K18" i="3" l="1"/>
  <c r="J18" i="3"/>
  <c r="I18" i="3"/>
  <c r="H18" i="3"/>
  <c r="G18" i="3"/>
  <c r="F18" i="3"/>
  <c r="E18" i="3"/>
  <c r="K26" i="4"/>
  <c r="J26" i="4"/>
  <c r="I26" i="4"/>
  <c r="I20" i="2"/>
  <c r="H20" i="2"/>
  <c r="G20" i="2"/>
  <c r="F20" i="2"/>
  <c r="E20" i="2"/>
  <c r="D20" i="2"/>
  <c r="D18" i="3" l="1"/>
  <c r="K24" i="2" l="1"/>
  <c r="J24" i="2"/>
  <c r="I24" i="2"/>
  <c r="H24" i="2"/>
  <c r="G24" i="2"/>
  <c r="F24" i="2"/>
  <c r="E24" i="2"/>
  <c r="D2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tc={DC490616-D410-43C5-ADA6-170E817A7664}</author>
    <author>tc={05061F51-DB18-40A8-9F98-3F5C0F0CFA19}</author>
    <author>tc={6E38EF22-FAD9-4DBB-BF6C-526B57875A32}</author>
    <author>tc={CBDF31E6-F755-486F-A97F-7BB97B030E24}</author>
    <author>tc={4CD1665D-847C-4682-963A-D60F9922DEDE}</author>
  </authors>
  <commentList>
    <comment ref="F24" authorId="0" shapeId="0" xr:uid="{DC490616-D410-43C5-ADA6-170E817A7664}">
      <text>
        <t>[Threaded comment]
Your version of Excel allows you to read this threaded comment; however, any edits to it will get removed if the file is opened in a newer version of Excel. Learn more: https://go.microsoft.com/fwlink/?linkid=870924
Comment:
    Q4</t>
      </text>
    </comment>
    <comment ref="G24" authorId="1" shapeId="0" xr:uid="{05061F51-DB18-40A8-9F98-3F5C0F0CFA19}">
      <text>
        <t>[Threaded comment]
Your version of Excel allows you to read this threaded comment; however, any edits to it will get removed if the file is opened in a newer version of Excel. Learn more: https://go.microsoft.com/fwlink/?linkid=870924
Comment:
    Q4</t>
      </text>
    </comment>
    <comment ref="H24" authorId="2" shapeId="0" xr:uid="{6E38EF22-FAD9-4DBB-BF6C-526B57875A32}">
      <text>
        <t>[Threaded comment]
Your version of Excel allows you to read this threaded comment; however, any edits to it will get removed if the file is opened in a newer version of Excel. Learn more: https://go.microsoft.com/fwlink/?linkid=870924
Comment:
    Q4</t>
      </text>
    </comment>
    <comment ref="I24" authorId="3" shapeId="0" xr:uid="{CBDF31E6-F755-486F-A97F-7BB97B030E24}">
      <text>
        <t>[Threaded comment]
Your version of Excel allows you to read this threaded comment; however, any edits to it will get removed if the file is opened in a newer version of Excel. Learn more: https://go.microsoft.com/fwlink/?linkid=870924
Comment:
    Q1</t>
      </text>
    </comment>
    <comment ref="J24" authorId="4" shapeId="0" xr:uid="{4CD1665D-847C-4682-963A-D60F9922DEDE}">
      <text>
        <t>[Threaded comment]
Your version of Excel allows you to read this threaded comment; however, any edits to it will get removed if the file is opened in a newer version of Excel. Learn more: https://go.microsoft.com/fwlink/?linkid=870924
Comment:
    Q3</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tc={0D8FF2E0-AB72-4DF6-8868-4266E2A3A2E6}</author>
  </authors>
  <commentList>
    <comment ref="D15" authorId="0" shapeId="0" xr:uid="{0D8FF2E0-AB72-4DF6-8868-4266E2A3A2E6}">
      <text>
        <t xml:space="preserve">[Threaded comment]
Your version of Excel allows you to read this threaded comment; however, any edits to it will get removed if the file is opened in a newer version of Excel. Learn more: https://go.microsoft.com/fwlink/?linkid=870924
Comment:
    1.The Basel Convention on the Control of Transboundary Movements of Hazardous Wastes and their Disposal (Basel Convention) Acceded 04 April 2001
2. The Rotterdam Convention on the prior informed consent procedure for certain hazardous chemicals and pesticides in international trade (Rotterdam Convention) Acceded on 25 June 2007
3. The Stockholm Convention on Persistent Organic Pollutants (Stockholm Convention) Acceded on 12 September 2007
4. The Montreal Protocol on Substances that Deplete the Ozone Layer (Montreal Protocol) Acceded on 12 August 1993
 5. Minamata Convention on Mercury (Minamata Convention) Ratified on 24 September 2014
</t>
      </text>
    </comment>
  </commentList>
</comments>
</file>

<file path=xl/sharedStrings.xml><?xml version="1.0" encoding="utf-8"?>
<sst xmlns="http://schemas.openxmlformats.org/spreadsheetml/2006/main" count="2998" uniqueCount="714">
  <si>
    <t>UN SDG Indicator</t>
  </si>
  <si>
    <t>National Indicator</t>
  </si>
  <si>
    <t>9.1.1 Proportion of the rural population who live within 2 km of an all-season road</t>
  </si>
  <si>
    <t>9.1.2 Passenger and freight volumes, by mode of transport</t>
  </si>
  <si>
    <t>9.2.1 Manufacturing value added as a proportion of GDP and per capita</t>
  </si>
  <si>
    <t>9.2.2 Manufacturing employment as a proportion of total employment</t>
  </si>
  <si>
    <t>9.3.1 Proportion of small-scale industries in total industry value added</t>
  </si>
  <si>
    <t>9.3.2 Proportion of small-scale industries with a loan or line of credit</t>
  </si>
  <si>
    <t>9.4.1 CO2 emission per unit of value added</t>
  </si>
  <si>
    <t>9.5.1 Research and development expenditure as a proportion of GDP</t>
  </si>
  <si>
    <t>9.5.2 Researchers (in full-time equivalent) per million inhabitants</t>
  </si>
  <si>
    <t>9.a.1 Total official international support (official development assistance plus other official flows) to infrastructure</t>
  </si>
  <si>
    <t>9.b.1 Proportion of medium and high-tech industry value added in total value added</t>
  </si>
  <si>
    <t>9.c.1 Proportion of population covered by a mobile network, by technology</t>
  </si>
  <si>
    <t>Review Period</t>
  </si>
  <si>
    <t>Unit of Measure</t>
  </si>
  <si>
    <t>Percent</t>
  </si>
  <si>
    <t xml:space="preserve">                Goal 6. Ensure availability and sustainable management of water and sanitation for all</t>
  </si>
  <si>
    <t>6.1.1 Proportion of population using safely managed drinking water services</t>
  </si>
  <si>
    <t>6.2.1 Proportion of population using (a) safely managed sanitation services and (b) a hand-washing facility with soap and water</t>
  </si>
  <si>
    <t>6.3.1 Proportion of domestic and industrial wastewater flows safely treated</t>
  </si>
  <si>
    <t>6.4.2 Level of water stress: freshwater withdrawal as a proportion of available freshwater resources</t>
  </si>
  <si>
    <t>6.5.2 Proportion of transboundary basin area with an operational arrangement for water cooperation</t>
  </si>
  <si>
    <t>6.a.1 Amount of water- and sanitation-related official development assistance that is part of a government-coordinated spending plan</t>
  </si>
  <si>
    <t>6.b.1 Proportion of local administrative units with established and operational policies and procedures for participation of local communities in water and sanitation management</t>
  </si>
  <si>
    <t>6.1 By 2030, achieve universal and equitable access to safe and affordable drinking water for all</t>
  </si>
  <si>
    <t>6.2 By 2030, achieve access to adequate and equitable sanitation and hygiene for all and end open defecation, paying special attention to the needs of women and girls and those in vulnerable situations</t>
  </si>
  <si>
    <t>6.3 By 2030, improve water quality by reducing pollution, eliminating dumping and minimizing release of hazardous chemicals and materials, halving the proportion of untreated wastewater and substantially increasing recycling and safe reuse globally</t>
  </si>
  <si>
    <t>6.4 By 2030, substantially increase water-use efficiency across all sectors and ensure sustainable withdrawals and supply of freshwater to address water scarcity and substantially reduce the number of people suffering from water scarcity</t>
  </si>
  <si>
    <t>6.5 By 2030, implement integrated water resources management at all levels, including through transboundary cooperation as appropriate</t>
  </si>
  <si>
    <t>6.6 By 2020, protect and restore water-related ecosystems, including mountains, forests, wetlands, rivers, aquifers and lakes</t>
  </si>
  <si>
    <t>9.1 Develop quality, reliable, sustainable and resilient infrastructure, including regional and trans-border infrastructure, to support economic development and human well-being, with a focus on affordable and equitable access for all</t>
  </si>
  <si>
    <t>9.2  Promote inclusive and sustainable industrialization and, by 2030, significantly raise industry’s share of employment and gross domestic product, in line with national circumstances, and double its share in least developed countries</t>
  </si>
  <si>
    <t>9.3 Increase the access of small-scale industrial and other enterprises, in particular in developing countries, to financial services, including affordable credit, and their integration into value chains and markets</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</si>
  <si>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</si>
  <si>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</si>
  <si>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N/A</t>
  </si>
  <si>
    <t>11.1.1 Proportion of urban population living in slums, informal settlements or inadequate housing</t>
  </si>
  <si>
    <t>11.2.1 Proportion of population that has convenient access to public transport, by sex, age and persons with disabilities</t>
  </si>
  <si>
    <t>11.3.1 Ratio of land consumption rate to population growth rate</t>
  </si>
  <si>
    <t>11.3.2 Proportion of cities with a direct participation structure of civil society in urban planning and management that operate regularly and democratically</t>
  </si>
  <si>
    <t>11.5.1 Number of deaths, missing persons and directly affected persons attributed to disasters per 100,000 population</t>
  </si>
  <si>
    <t xml:space="preserve">11.5.2 Direct economic loss attributed to disasters in relation to global gross domestic product (GDP)       </t>
  </si>
  <si>
    <t>11.5.3 (a) Damage to critical infrastructure and (b) number of disruptions to basic services, attributed to disasters</t>
  </si>
  <si>
    <t xml:space="preserve">11.6.1 Proportion of municipal solid waste collected and managed in controlled facilities out of total municipal waste generated, by cities </t>
  </si>
  <si>
    <t>11.6.2 Annual mean levels of fine particulate matter (e.g. PM2.5 and PM10) in cities (population weighted)</t>
  </si>
  <si>
    <t>11.7.1 Average share of the built-up area of cities that is open space for public use for all, by sex, age and persons with disabilities</t>
  </si>
  <si>
    <t>11.7.2 Proportion of persons victim of physical or sexual harassment, by sex, age, disability status and place of occurrence, in the previous 12 months</t>
  </si>
  <si>
    <t>11.a.1 Number of countries that have national urban policies or regional development plans that (a) respond to population dynamics; (b) ensure balanced territorial development; and (c) increase local fiscal space</t>
  </si>
  <si>
    <t>11.b.1 Number of countries that adopt and implement national disaster risk reduction strategies in line with the Sendai Framework for Disaster Risk Reduction 2015–2030</t>
  </si>
  <si>
    <t>11.b.2 Proportion of local governments that adopt and implement local disaster risk reduction strategies in line with national disaster risk reduction strategies</t>
  </si>
  <si>
    <t>11.1 By 2030, ensure access for all to adequate, safe and affordable housing and basic services and upgrade slums</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</si>
  <si>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</si>
  <si>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11.3 By 2030, enhance inclusive and sustainable urbanization and capacity for participatory, integrated and sustainable human settlement planning and management in all countries</t>
  </si>
  <si>
    <t>11.4 Strengthen efforts to protect and safeguard the world’s cultural and natural heritage</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</si>
  <si>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</si>
  <si>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11.6 By 2030, reduce the adverse per capita environmental impact of cities, including by paying special attention to air quality and municipal and other waste management</t>
  </si>
  <si>
    <t>11.7 By 2030, provide universal access to safe, inclusive and accessible, green and public spaces, in particular for women and children, older persons and persons with disabilities</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</si>
  <si>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</si>
  <si>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17.1.1 Total government revenue as a proportion of GDP, by source</t>
  </si>
  <si>
    <t>17.1.2 Proportion of domestic budget funded by domestic taxes</t>
  </si>
  <si>
    <t>17.2.1 Net official development assistance, total and to least developed countries, as a proportion of the Organization for Economic Cooperation and Development (OECD) Development Assistance Committee donors’ gross national income (GNI)</t>
  </si>
  <si>
    <t>17.3.1 Additional financial resources mobilized for developing countries from multiple sources</t>
  </si>
  <si>
    <t>17.3.2 Volume of remittances (in United States dollars) as a proportion of total GDP</t>
  </si>
  <si>
    <t>17.4.1 Debt service as a proportion of exports of goods and services</t>
  </si>
  <si>
    <t>17.5.1 Number of countries that adopt and implement investment promotion regimes for least developed countries</t>
  </si>
  <si>
    <t>17.6.1 Fixed Internet broadband subscriptions per 100 inhabitants, by speed</t>
  </si>
  <si>
    <t>17.7.1 Total amount of funding for developing countries to promote the development, transfer, dissemination and diffusion of environmentally sound technologies</t>
  </si>
  <si>
    <t>17.8.1 Proportion of individuals using the Internet</t>
  </si>
  <si>
    <t>17.9.1 Dollar value of financial and technical assistance (including through North-South, South‑South and triangular cooperation) committed to developing countries</t>
  </si>
  <si>
    <t>17.10.1 Worldwide weighted tariff-average</t>
  </si>
  <si>
    <t>17.11.1 Developing countries’ and least developed countries’ share of global exports</t>
  </si>
  <si>
    <t>17.12.1 Weighted average tariffs faced by developing countries, least developed countries and small island developing States</t>
  </si>
  <si>
    <t>17.13.1 Macroeconomic Dashboard</t>
  </si>
  <si>
    <t>17.14.1 Number of countries with mechanisms in place to enhance policy coherence of sustainable development</t>
  </si>
  <si>
    <t>17.15.1 Extent of use of country-owned results frameworks and planning tools by providers of development cooperation</t>
  </si>
  <si>
    <t>17.16.1 Number of countries reporting progress in multi-stakeholder development effectiveness monitoring frameworks that support the achievement of the sustainable development goals</t>
  </si>
  <si>
    <t>17.17.1 Amount in United States dollars committed to public-private partnerships for infrastructure</t>
  </si>
  <si>
    <t>17.18.1 Statistical capacity indicator for Sustainable Development Goal monitoring</t>
  </si>
  <si>
    <t>17.18.2 Number of countries that have national statistical legislation that complies with the Fundamental Principles of Official Statistics</t>
  </si>
  <si>
    <t>17.18.3 Number of countries with a national statistical plan that is fully funded and under implementation, by source of funding</t>
  </si>
  <si>
    <t>17.19.1 Dollar value of all resources made available to strengthen statistical capacity in developing countries</t>
  </si>
  <si>
    <t>17.19.2 Proportion of countries that (a) have conducted at least one population and housing census in the last 10 years; and (b) have achieved 100 per cent birth registration and 80 per cent death registration</t>
  </si>
  <si>
    <t>Yes</t>
  </si>
  <si>
    <t>17.1 Strengthen domestic resource mobilization, including through international support to developing countries, to improve domestic capacity for tax and other revenue collection</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</si>
  <si>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</si>
  <si>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17.3 Mobilize additional financial resources for developing countries from multiple sources</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</si>
  <si>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</si>
  <si>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17.5 Adopt and implement investment promotion regimes for least developed countries</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</si>
  <si>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</si>
  <si>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17.7 Promote the development, transfer, dissemination and diffusion of environmentally sound technologies to developing countries on favourable terms, including on concessional and preferential terms, as mutually agreed</t>
  </si>
  <si>
    <t>17.8 Fully operationalize the technology bank and science, technology and innovation capacity-building mechanism for least developed countries by 2017 and enhance the use of enabling technology, in particular information and communications technology</t>
  </si>
  <si>
    <t>17.9 Enhance international support for implementing effective and targeted capacity-building in developing countries to support national plans to implement all the Sustainable Development Goals, including through North-South, South-South and triangular cooperation</t>
  </si>
  <si>
    <t>17.10 Promote a universal, rules-based, open, non‑discriminatory and equitable multilateral trading system under the World Trade Organization, including through the conclusion of negotiations under its Doha Development Agenda</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</si>
  <si>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</si>
  <si>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17.13 Enhance global macroeconomic stability, including through policy coordination and policy coherence</t>
  </si>
  <si>
    <t>17.14 Enhance policy coherence for sustainable development</t>
  </si>
  <si>
    <t>17.15 Respect each country’s policy space and leadership to establish and implement policies for poverty eradication and sustainable development</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</si>
  <si>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</si>
  <si>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17.17 Encourage and promote effective public, public-private and civil society partnerships, building on the experience and resourcing strategies of partnerships</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</si>
  <si>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</si>
  <si>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17.19 By 2030, build on existing initiatives to develop measurements of progress on sustainable development that complement gross domestic product, and support statistical capacity-building in developing countries</t>
  </si>
  <si>
    <t>per 100,000 inhabitants</t>
  </si>
  <si>
    <t>Number</t>
  </si>
  <si>
    <t>7.1.1 Proportion of population with access to electricity</t>
  </si>
  <si>
    <t>7.1.2 Proportion of population with primary reliance on clean fuels and technology</t>
  </si>
  <si>
    <t>7.2.1 Renewable energy share in the total final energy consumption</t>
  </si>
  <si>
    <t>7.3.1 Energy intensity measured in terms of primary energy and GDP</t>
  </si>
  <si>
    <t>7.a.1 International financial flows to developing countries in support of clean energy research and development and renewable energy production, including in hybrid systems</t>
  </si>
  <si>
    <t>7.b.1 Installed renewable energy-generating capacity in developing countries (in watts per capita)</t>
  </si>
  <si>
    <t>7.1 By 2030, ensure universal access to affordable, reliable and modern energy services</t>
  </si>
  <si>
    <t>7.2 By 2030, increase substantially the share of renewable energy in the global energy mix</t>
  </si>
  <si>
    <t>7.3 By 2030, double the global rate of improvement in energy efficiency</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</si>
  <si>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</si>
  <si>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</si>
  <si>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17.11 Significantly increase the exports of developing countries, in particular with a view to doubling the least developed countries’ share of global exports by 2021</t>
  </si>
  <si>
    <t>6.3.2 Proportion of bodies of water with good ambient water quality</t>
  </si>
  <si>
    <t xml:space="preserve">   Goal 9. Build resilient infrastructure, promote inclusive and sustainable industrialization and foster innovation</t>
  </si>
  <si>
    <t>Goal 7. Ensure access to affordable, reliable, sustainable and modern energy for all</t>
  </si>
  <si>
    <t>Goal 11. Make cities and human settlements inclusive, safe, resilient and sustainable</t>
  </si>
  <si>
    <t xml:space="preserve"> Goal 17. Strengthen the means of implementation and revitalize the Global Partnership for Sustainable Development</t>
  </si>
  <si>
    <t>Hours</t>
  </si>
  <si>
    <t>Proportion of population with access to improved sanitation facility</t>
  </si>
  <si>
    <t>6.6.1 Change in the extent of water-related ecosystems over time</t>
  </si>
  <si>
    <t>Km</t>
  </si>
  <si>
    <t xml:space="preserve"> National Strategy for the Development of Statistics, drafted in 2018</t>
  </si>
  <si>
    <t>Guyana has a Statistics Act that is aligned with the Fundamental Principles of Official Statistics</t>
  </si>
  <si>
    <t>Population and Housing Census, 2022</t>
  </si>
  <si>
    <t>6.4.1 Change in water-use efficiency over time   (United States dollars per cubic meter)</t>
  </si>
  <si>
    <t>Percent of non-revenue water</t>
  </si>
  <si>
    <t>No. of meters installed</t>
  </si>
  <si>
    <t>Proportion of metered customers</t>
  </si>
  <si>
    <t xml:space="preserve"> Amazon Cooperation Act and Amazon Coorperation Strategic Action Program </t>
  </si>
  <si>
    <t>Proportion of population with access to reliable supply of potable water</t>
  </si>
  <si>
    <t>Proportion of hinterland population with access to reliable supply of potable water</t>
  </si>
  <si>
    <t>Proportion of iron tests carried in the distribution that confirm to WHO guidelines</t>
  </si>
  <si>
    <t>Proportion of total coli form tests carried in the distribution that confirm to WHO guidelines</t>
  </si>
  <si>
    <t>Proportion of coli tests carried in the distribution that confirm to WHO guidelines</t>
  </si>
  <si>
    <t>Proportion of turbidity, pH, apparent colour carried out in the distribution that confirm to WHO guidelines</t>
  </si>
  <si>
    <t>Number of major aquifer systems</t>
  </si>
  <si>
    <t>Proportion of local organs that received capacity building in wastewater management and solid waste management</t>
  </si>
  <si>
    <t>Percentage of households using clean fuels and technology (LPG, electricity, biodigesters, energy efficient and solar cookstoves) for cooking</t>
  </si>
  <si>
    <t>Renewable energy share in power generation</t>
  </si>
  <si>
    <t xml:space="preserve">Km of trails upgraded to secondary (hinterland) road </t>
  </si>
  <si>
    <t>Average travel time on Linden-Lethem Road measured in hrs (24hrs in 2010, 12 hrs in 2014, 6 hrs in 2025)</t>
  </si>
  <si>
    <t xml:space="preserve">Manufacturing value added as a proportion of GDP </t>
  </si>
  <si>
    <t>Value of financing accessed by small-scale industries from the Small Business Bureau</t>
  </si>
  <si>
    <t>Researchers (in full-time equivalent) per 100,000 inhabitants 
(Ministry of Agriculture)</t>
  </si>
  <si>
    <t>New value-added products in Guyana Shop</t>
  </si>
  <si>
    <t>Number of regional - level disaster risk management and /or preparedness plans activiely being implemented</t>
  </si>
  <si>
    <t>National - level disaster risk management and / or preparedness plans actively being implemented</t>
  </si>
  <si>
    <t>Proportion of urban solid waste collected and adequately disposed for Georgetown</t>
  </si>
  <si>
    <t xml:space="preserve">Number of deaths attributed to natural hazards (floods, drought, high winds, earthquakes)          </t>
  </si>
  <si>
    <t>Percentage of motor vessel fleet (passenger and cargo) that is operational</t>
  </si>
  <si>
    <t>Number of informal settlers regularised</t>
  </si>
  <si>
    <t>Proportion of informal settlers regularised</t>
  </si>
  <si>
    <t>Proportion of applicants for public housing programme, inclusive of vulnerable groups, accessing adequate housing</t>
  </si>
  <si>
    <t>Average ad valorem tariff (applied) equivalent in export markets, including preferences</t>
  </si>
  <si>
    <t xml:space="preserve">Maximum applied tariffs, average across all products and export markets, including preferences     </t>
  </si>
  <si>
    <t>Average Preferential Tariffs</t>
  </si>
  <si>
    <t>Share of tariff lines that are duty free</t>
  </si>
  <si>
    <t>Existence of mechanisms in place to enhance policy coherence of sustainable development</t>
  </si>
  <si>
    <t>Existenance of national statistical legislation that complies with the Fundamental Principles of Official Statistics</t>
  </si>
  <si>
    <t>Fully Funded National statistical plan under implementation, by source of funding</t>
  </si>
  <si>
    <t>Annual Budgetary Allocation to the National Statistical Office</t>
  </si>
  <si>
    <t xml:space="preserve">Proportion of countries that have conducted at least one population and housing census in the last 10 years; </t>
  </si>
  <si>
    <t>11.a Support positive economic, social and environmental links between urban, peri-urban and rural areas by strengthening national and regional development planning</t>
  </si>
  <si>
    <t>9.c Significantly increase access to information and communications technology and strive to provide universal and affordable access to the Internet in least developed countries by 2021</t>
  </si>
  <si>
    <t>9.b Support domestic technology development, research and innovation in developing countries, including by ensuring a conducive policy environment for, inter alia, industrial diversification and value addition to commodities</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</si>
  <si>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</si>
  <si>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</si>
  <si>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6.b Support and strengthen the participation of local communities in improving water and sanitation management</t>
  </si>
  <si>
    <t>Number of mobile subscribers</t>
  </si>
  <si>
    <t>Number of fixed internet broadband subscriptions</t>
  </si>
  <si>
    <t xml:space="preserve">6,818
</t>
  </si>
  <si>
    <t>Megajoules per dollar GDP in constant 2011 PPP</t>
  </si>
  <si>
    <t>Value</t>
  </si>
  <si>
    <t>Number of Regional Democratic Councils with controlled facilities for solid waste</t>
  </si>
  <si>
    <t>Number of births registered</t>
  </si>
  <si>
    <t>Number of deaths registered</t>
  </si>
  <si>
    <t>Value
(G$M)</t>
  </si>
  <si>
    <t>Value
(US$)</t>
  </si>
  <si>
    <t>Value
G$(‘000)</t>
  </si>
  <si>
    <t>Number of Community green spaces and parks developed</t>
  </si>
  <si>
    <t>Existence of transboundary arrangements/initiatives  to facilitate water cooperation and management</t>
  </si>
  <si>
    <t>Existence of Regional budget within the overall budget</t>
  </si>
  <si>
    <t>Yes/No</t>
  </si>
  <si>
    <t>Value
G$('000)</t>
  </si>
  <si>
    <t>Total government revenue as a proportion of Non-Oil GDP</t>
  </si>
  <si>
    <t>Value
G$ ('000)</t>
  </si>
  <si>
    <t>Tonnes
('000)</t>
  </si>
  <si>
    <t>Effects (Damages,  Losses and Additional Costs) of emergency/disaster as a percentage of GDP</t>
  </si>
  <si>
    <t>Source: Ministry of Housing and Water: SDG 11.1.1, SDG 11.3.2, SDG 11.7.1, Ministry of Public Works: SDG 11.2.1, Protected Areas Commission: SDG 11.4.1, Civil Defence Commission: SDG 11.5.1, SDG 11.5.2, SDG 11.b.1, SDG 11.b.2, Ministry of Local Government and Regional Development: SDG 11.6.1, Environmental Protection Agency: SDG 11.6.2, Ministry of Finance: SDG 11a.1</t>
  </si>
  <si>
    <t>Not Applicable</t>
  </si>
  <si>
    <t>Value
US$('000)</t>
  </si>
  <si>
    <t>National macroeconomic indicators published in Budget Speech and Mid-Year Report to Parliament</t>
  </si>
  <si>
    <t>LCDS2030</t>
  </si>
  <si>
    <t>Indicator currently under review by Inter-Agency and Expert Group (IAEG)</t>
  </si>
  <si>
    <t>Guyana's total exports</t>
  </si>
  <si>
    <t xml:space="preserve">Source:  Ministry of Public Works: SDG 9.1.1,  Bureau of Statistics: SDG 9.1.2, SDG 9.2.1, SDG 9.2.2,  Ministry of Tourism, Industry and Commerce: SDG 9.3.2, Office of the President, Department of Environment and Climate Change: SDG 9.4.1,  Ministry of Agriculture: SDG 9.5.1, SDG 9.5.2, SDG 9.b.1, Ministry of Finance: SDG 9.a.1:  ( Budget Estimates Vol. 2), Public Utilities Commission: SDG 9.c.1 </t>
  </si>
  <si>
    <t>Source: Guyana Water Incorporated:  SDG 6.1.1, SDG 6.2.1, Food and Agriculture Organization: SDG 6.4.2, SDG 6.5.1, Hydromet: SDG 6.5.2, SDG 6.6.1, Ministry of Finance: SDG 6.a.1,  Ministry of Local Government and Regional Development: SDG 6.b.1
Note: National Indicators reported for SDG 6.1.1 in the 2019 VNR have been upgraded to reflect specific WHO guidelines. 
            SDG 6.4.2,6.5.1: Data sourced from FAO report Guyana Country Profile, February 2023</t>
  </si>
  <si>
    <t>Value
(US$M)</t>
  </si>
  <si>
    <t>Source: Ministry of Finance: SDG 17.1.1, SDG 17.1.2, SDG 17.13.1, SDG 17.14.1, SDG 17.19.1, Bank of Guyana: SDG 17.3.2, Public Utilities Commission: SDG 17.6.1, Office of the President, Department of Environment and Climate Change: SDG 17.7.1, Ministry of Foreign Affairs and International Cooperation: SDG 17.10.1,  Bureau of Statistics:SDG 17.1.1, SDG 17.3.2, SDG 17.4.1, SDG 17.18.2, SDG 17.18.3, SDG 17.19.2, General Register Office: SDG 17.19.2</t>
  </si>
  <si>
    <t>Manufacturing per capita</t>
  </si>
  <si>
    <t>11.4.1 Total per capita expenditure on the preservation, protection and conservation of all cultural and natural heritage, by source of funding (public, private), type of heritage (cultural, natural) and level of government (national, regional, and local/municipal)</t>
  </si>
  <si>
    <t>Proportion of installed meters that are AMI-Ready</t>
  </si>
  <si>
    <t xml:space="preserve">Source: Guyana Power and Light: SDG 7.1.1, SDG 7.b.1,  Guyana Energy Agency: SDG 7.1.1, SDG 7.1.2, SDG 7.2.1, SDG 7.3.1, Ministry of Finance: SDG 7.a.1 (Budget Estimates Vol. 2) </t>
  </si>
  <si>
    <t xml:space="preserve">µg/m3 </t>
  </si>
  <si>
    <t>Expenditure on cultural heritage</t>
  </si>
  <si>
    <t>Expenditure on natural heritage</t>
  </si>
  <si>
    <t xml:space="preserve">Proportion of metered customers </t>
  </si>
  <si>
    <t>Manufacturing value added as a proportion of GDP (Excluding Sugar &amp; Rice)</t>
  </si>
  <si>
    <t>Annual emissions of carbon dioxide (CO₂) measured in tonnes.</t>
  </si>
  <si>
    <t>Watt per capita</t>
  </si>
  <si>
    <t xml:space="preserve">GPL's Client Installed renewable energy-generating capacity </t>
  </si>
  <si>
    <t xml:space="preserve">External Debt Service to Exports of Goods and Non-factor services </t>
  </si>
  <si>
    <t>PM 2.5: 9.96   
PM 10: 16.2</t>
  </si>
  <si>
    <t>GOAL 1: END POVERTY IN ALL ITS FORMS EVERYWHERE</t>
  </si>
  <si>
    <t>Indicator
Description</t>
  </si>
  <si>
    <t xml:space="preserve">Proxy Indicator </t>
  </si>
  <si>
    <t xml:space="preserve">Unit
 of
Measure </t>
  </si>
  <si>
    <t>1.1.1 Proportion of population below the international poverty line, by sex, age, employment status and geographical location (urban/rural)</t>
  </si>
  <si>
    <t>na</t>
  </si>
  <si>
    <t>1.2.1 Proportion of population living below the national poverty line, by sex and age</t>
  </si>
  <si>
    <t>1.2.2 Proportion of men, women and children of all ages living in poverty in all its dimensions according to national definitions</t>
  </si>
  <si>
    <t>1.3.1 Proportion of population covered by social protection floors/systems, by sex, distinguishing children, unemployed persons, older persons, persons with disabilities, pregnant women, newborns, work-injury victims and the poor and the vulnerable</t>
  </si>
  <si>
    <t>Number of persons aged 65+ that access Old Age Pension</t>
  </si>
  <si>
    <t xml:space="preserve">Number of persons accessing Public Assistance </t>
  </si>
  <si>
    <t>1.4.1 Proportion of population living in households with access to basic services</t>
  </si>
  <si>
    <t xml:space="preserve"> </t>
  </si>
  <si>
    <t>1.a.2 Proportion of total government spending on essential services (education, health and social protection)</t>
  </si>
  <si>
    <t>Education</t>
  </si>
  <si>
    <t>Health</t>
  </si>
  <si>
    <t xml:space="preserve">2.1.1 Prevalence of Undernourishment </t>
  </si>
  <si>
    <t>Prevalence of children under 5 years severely malnourished as a percentage of age group</t>
  </si>
  <si>
    <t>2.1.2 Prevalence of moderate or severe food insecurity in the population, based on the Food Insecurity Experience Scale (FIES)</t>
  </si>
  <si>
    <t>2.2.1 Prevalence of stunting (height for age &lt;-2 standard deviation from the median of the World Health Organization (WHO) Child Growth Standards) among children under 5 years of age</t>
  </si>
  <si>
    <t>Prevalence of stunting  among children under 5 years of age</t>
  </si>
  <si>
    <t>2.2.2 Prevalence of malnutrition (weight for height &gt;+2 or &lt;-2 standard deviation from the median of the WHO Child Growth Standards) among children under 5 years of age, by type (wasting and overweight)</t>
  </si>
  <si>
    <t>Anaemia prevalence among pregnant women</t>
  </si>
  <si>
    <t>2.3.1 Volume of production per labour unit by classes of farming/pastoral/forestry enterprise size</t>
  </si>
  <si>
    <t>Agriculture</t>
  </si>
  <si>
    <t xml:space="preserve">Fishing </t>
  </si>
  <si>
    <t xml:space="preserve">Forestry </t>
  </si>
  <si>
    <t>2.3.2 Average income of small-scale food producers, by sex and indigenous status</t>
  </si>
  <si>
    <t>2.4.1 Proportion of agricultural area under productive and sustainable agriculture</t>
  </si>
  <si>
    <t>Proportion of other crops area under sustainable agriculture</t>
  </si>
  <si>
    <t>2.5.2 Proportion of local breeds classified as being at risk, not-at-risk or at unknown level of risk of extinction</t>
  </si>
  <si>
    <t>2.a.1 The agriculture orientation index for government expenditures</t>
  </si>
  <si>
    <t>2.a.2 Total official flows (official development assistance plus other official flows) to the agriculture sector</t>
  </si>
  <si>
    <t>2.c.1 Indicator of food price anomalies</t>
  </si>
  <si>
    <t>Annual % change in Food sub-group of the CPI</t>
  </si>
  <si>
    <t>GOAL 3 :  ENSURE HEALTHY LIVES AND PROMOTE WELL-BEING FOR ALL AT ALL AGES</t>
  </si>
  <si>
    <t>3.1 By 2030, reduce the global maternal mortality ratio to less than 70 per 100,000 live births</t>
  </si>
  <si>
    <t>3.1.1 Maternal mortality ratio</t>
  </si>
  <si>
    <t>Marernal mortality rate per 100,000 live births</t>
  </si>
  <si>
    <t>3.1.2 Proportion of births attended by skilled health personnel</t>
  </si>
  <si>
    <t>3.2 By 2030, end preventable deaths of newborns and children under 5 years of age, with all countries aiming to reduce neonatal mortality to at least as low as 12 per 1,000 live births and under-5 mortality to at least as low as 25 per 1,000 live births</t>
  </si>
  <si>
    <t>3.2.1 Under-five mortality rate</t>
  </si>
  <si>
    <t>3.2.2 Neonatal mortality rate</t>
  </si>
  <si>
    <t>3.3 By 2030, end the epidemics of AIDS, tuberculosis, malaria and neglected tropical diseases and combat hepatitis, water-borne diseases and other communicable diseases</t>
  </si>
  <si>
    <t>3.3.1 Number of new HIV infections per 1,000 uninfected population, by sex, age and key populations</t>
  </si>
  <si>
    <t>Incidence of HIV per 100,000 population</t>
  </si>
  <si>
    <t>3.3.2 Tuberculosis incidence per 1,000 population</t>
  </si>
  <si>
    <t xml:space="preserve">TB mortality rate per 100,000 population </t>
  </si>
  <si>
    <t>3.3.3 Malaria incidence per 1,000 population</t>
  </si>
  <si>
    <t>3.3.4 Hepatitis B incidence per 100,000 population</t>
  </si>
  <si>
    <t xml:space="preserve">Hepatitis B prevalence among blood donors </t>
  </si>
  <si>
    <t>3.3.5 Number of people requiring interventions against neglected tropical diseases</t>
  </si>
  <si>
    <t>Number of leprosy cases diagnosed and treated before the development of disabilities</t>
  </si>
  <si>
    <t>3.4 By 2030, reduce by one third premature mortality from non-communicable diseases through prevention and treatment and promote mental health and well-being</t>
  </si>
  <si>
    <t>3.4.1 Mortality rate attributed to cardiovascular disease, cancer, diabetes or chronic respiratory disease</t>
  </si>
  <si>
    <t xml:space="preserve">3.4.2 Suicide mortality rate </t>
  </si>
  <si>
    <t>Incidence rate of suicide per 100,000 population</t>
  </si>
  <si>
    <t>3.5 Strengthen the prevention and treatment of substance abuse, including narcotic drug abuse and harmful use of alcohol</t>
  </si>
  <si>
    <t>3.5.1 Coverage of treatment interventions (pharmacological, psychosocial and rehabilitation and aftercare services) for substance use disorders</t>
  </si>
  <si>
    <t>Number of persons supported for rehabilitation by the national drug reduction programme</t>
  </si>
  <si>
    <t>Percentage of persons (based on a sample) who engage in heavy episodic drinking (6 or more drinks on any occasion in the past 30 days)</t>
  </si>
  <si>
    <t>3.6  By 2020, halve the number of global deaths and injuries from road traffic accidents</t>
  </si>
  <si>
    <t>3.6.1 Death rate due to road traffic injuries</t>
  </si>
  <si>
    <t>3.7 By 2030, ensure universal access to sexual and reproductive health-care services, including for family planning, information and education, and the integration of reproductive health into national strategies and programmes</t>
  </si>
  <si>
    <t>3.7.1 Proportion of women of reproductive age (aged 15-49 years) who have their need for family planning satisfied with modern methods</t>
  </si>
  <si>
    <t>3.7.2 Adolescent birth rate (aged 10-14 years; aged 15-19 years) per 1,000 women in that age group</t>
  </si>
  <si>
    <t>Percentage of births delivered by adolescent females</t>
  </si>
  <si>
    <t>3.8 Achieve universal health coverage, including financial risk protection, access to quality essential health-care services and access to safe, effective, quality and affordable essential medicines and vaccines for all</t>
  </si>
  <si>
    <t>Percentage of children immunised by 12 months (DPT)</t>
  </si>
  <si>
    <t>3.9 By 2030, substantially reduce the number of deaths and illnesses from hazardous chemicals and air, water and soil pollution and contamination</t>
  </si>
  <si>
    <t>3.9.1 Mortality rate attributed to household and ambient air pollution</t>
  </si>
  <si>
    <t>3.9.2 Mortality rate attributed to unsafe water, unsafe sanitation and lack of hygiene (exposure to unsafe Water, Sanitation and Hygiene for All (WASH) services)</t>
  </si>
  <si>
    <t>3.9.3 Mortality rate attributed to unintentional poisoning</t>
  </si>
  <si>
    <t>3.a  Strengthen the implementation of the World Health Organization Framework Convention on Tobacco Control in all countries, as appropriate</t>
  </si>
  <si>
    <t>3.a.1 Age-standardized prevalence of current tobacco use among persons aged 15 years and older</t>
  </si>
  <si>
    <t>Percentage of persons aged 18-69 who smoke tobacco daily</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</si>
  <si>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</si>
  <si>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3.b.1 Proportion of the population with access to affordable medicines and vaccines on a sustainable basis</t>
  </si>
  <si>
    <t>3.b.2 Total net official development assistance to medical research and basic health sectors</t>
  </si>
  <si>
    <t>3.b.3 Proportion of health facilities that have a core set of revelant essential medicines available and affordable on a sustainable basis</t>
  </si>
  <si>
    <t>3.c Substantially increase health financing and the recruitment, development, training and retention of the health workforce in developing countries, especially in least developed countries and small island developing States</t>
  </si>
  <si>
    <t>3.c.1 Health worker density and distribution</t>
  </si>
  <si>
    <t>Number of Physicians per 10,000 population</t>
  </si>
  <si>
    <t>Public Health Expenditure as a percent of National Budget</t>
  </si>
  <si>
    <t>3.d Strengthen the capacity of all countries, in particular developing countries, for early warning, risk reduction and management of national and global health risks</t>
  </si>
  <si>
    <t>3.d.1  International Health Regulations (IHR) capacity and health emergency preparedness</t>
  </si>
  <si>
    <t>GOAL  4 :  ENSURE INCLUSIVE AND EQUITABLE QUALITY EDUCATION AND PROMOTE LIFELONG LEARNING OPPORTUNITIES FOR ALL</t>
  </si>
  <si>
    <t>4.1  By 2030, ensure that all girls and boys complete free, equitable and quality primary and secondary education leading to relevant and effective learning outcomes</t>
  </si>
  <si>
    <t>4.1.1  Proportion of children and young people: (a) in grades 2/3; (b) at the end of primary; and (c) at the end of lower secondary achieving at least a minimum proficiency level in (i) reading and (ii) mathematics, by sex</t>
  </si>
  <si>
    <t>Percentage of children at primary level who have attained minimum proficiency reading standards (Grade 2)</t>
  </si>
  <si>
    <t>Percentage of children at primary level who have attained minimum proficiency numeracy standards (Grade 2)</t>
  </si>
  <si>
    <t>Percentage of children at primary level who have attained literacy standards (Grade 4)</t>
  </si>
  <si>
    <t>Percentage of children at primary level who have attained numeracy standards (grade 4)</t>
  </si>
  <si>
    <t>Percentage of Grade 6 students gaining 50 percent or more in English</t>
  </si>
  <si>
    <t>Percentage of Grade 6 students gaining 50 percent or more in Mathematics</t>
  </si>
  <si>
    <t>Percentage of students who attained passes in english at the end of lower secondary</t>
  </si>
  <si>
    <t>Percentage of students who attained passes in mathematics at the end of lower secondary</t>
  </si>
  <si>
    <t>4.2 By 2030, ensure that all girls and boys have access to quality early childhood development, care and pre-primary education so that they are ready for primary education</t>
  </si>
  <si>
    <t>4.3 By 2030, ensure equal access for all women and men to affordable and quality technical, vocational and tertiary education, including university</t>
  </si>
  <si>
    <t>4.3.1  Participation rate of youth and adults in formal and non-formal education and training in the previous 12 months, by sex</t>
  </si>
  <si>
    <t>4.4 By 2030, substantially increase the number of youth and adults who have relevant skills, including technical and vocational skills, for employment, decent jobs and entrepreneurship</t>
  </si>
  <si>
    <t>4.4.1  Proportion of youth and adults with information and communications technology (ICT) skills, by type of skill</t>
  </si>
  <si>
    <t>4.5  By 2030, eliminate gender disparities in education and ensure equal access to all levels of education and vocational training for the vulnerable, including persons with disabilities, indigenous peoples and children in vulnerable situations</t>
  </si>
  <si>
    <t>4.5.1  Parity indices (female/male, rural/urban, bottom/top wealth quintile and others such as disability status, indigenous peoples and conflict-affected, as data become available) for all education indicators on this list that can be disaggregated</t>
  </si>
  <si>
    <t>Performance Index  of Hinterland and Coastal students on the CSEC Examination</t>
  </si>
  <si>
    <t>Performance Index  of Hinterland and Coastal students on the NGSA Examination</t>
  </si>
  <si>
    <t>4.6 By 2030, ensure that all youth and a substantial proportion of adults, both men and women, achieve literacy and numeracy</t>
  </si>
  <si>
    <t>4.6.1  Percentage of population in a given age group achieving at least a fixed level of proficiency in functional (a) literacy and (b) numeracy skills, by sex</t>
  </si>
  <si>
    <t>Percentage of children at primary level who have attained numeracy standards (Grade 4)</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</si>
  <si>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</si>
  <si>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4.7.1  Extent to which (i) global citizenship education and (ii) education for sustainable development, including gender equality and human rights, are mainstreamed at all levels in: (a) national education policies, (b) curricula, (c) teacher education and (d) student assessment</t>
  </si>
  <si>
    <t>4.a Build and upgrade education facilities that are child, disability and gender sensitive and provide safe, non-violent, inclusive and effective learning environments for all</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</si>
  <si>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</si>
  <si>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4.b.1  Volume of official development assistance flows for scholarships by sector and type of study</t>
  </si>
  <si>
    <t>4.c By 2030, substantially increase the supply of qualified teachers, including through international cooperation for teacher training in developing countries, especially least developed countries and small island developing States</t>
  </si>
  <si>
    <t>4.c.1  Proportion of teachers in: (a) pre-primary; (b) primary; (c) lower secondary; and (d) upper secondary education who have received at least the minimum organized teacher training (e.g. pedagogical training) pre-service or in-service required for teaching at the relevant level in a given country</t>
  </si>
  <si>
    <t>Percentage of teachers trained across levels</t>
  </si>
  <si>
    <t>GOAL 5 :  ACHIEVE GENDER EQUALITY AND EMPOWER ALL WOMEN AND GIRLS</t>
  </si>
  <si>
    <t>5.1.1  Whether or not legal frameworks are in place to promote, enforce and monitor equality and non‑discrimination on the basis of sex</t>
  </si>
  <si>
    <t>5.2.1  Proportion of ever-partnered women and girls aged 15 years and older subjected to physical, sexual or psychological violence by a current or former intimate partner in the previous 12 months, by form of violence and by age</t>
  </si>
  <si>
    <t>5.2.2  Proportion of women and girls aged 15 years and older subjected to sexual violence by persons other than an intimate partner in the previous 12 months, by age and place of occurrence</t>
  </si>
  <si>
    <t>5.3.2  Proportion of girls and women aged 15-49 years who have undergone female genital mutilation/cutting, by age</t>
  </si>
  <si>
    <t>5.4.1  Proportion of time spent on unpaid domestic and care work, by sex, age and location</t>
  </si>
  <si>
    <t>5.5.1  Proportion of seats held by women in national parliaments and local governments</t>
  </si>
  <si>
    <t>Proportion of seats held by women in Parliament</t>
  </si>
  <si>
    <t>5.5.2  Proportion of women in managerial positions</t>
  </si>
  <si>
    <t>5.6.1  Proportion of women aged 15-49 years who make their own informed decisions regarding sexual relations, contraceptive use and reproductive health care</t>
  </si>
  <si>
    <t>5.6.2  Number of countries with laws and regulations that guarantee women aged 15-49 years access to sexual and reproductive health care, information and education</t>
  </si>
  <si>
    <t>5.a.1  (a) Proportion of total agricultural population with ownership or secure rights over agricultural land, by sex; and (b) share of women among owners or rights-bearers of agricultural land, by type of tenure</t>
  </si>
  <si>
    <t>Proportion of Small Business Bureau financing accessed by women</t>
  </si>
  <si>
    <t>Number of loans accessed by women from the banking sector</t>
  </si>
  <si>
    <t>5.a.2  Proportion of countries where the legal framework (including customary law) guarantees women’s equal rights to land ownership and/or control</t>
  </si>
  <si>
    <t>Value of loans accessed by women from the banking sector</t>
  </si>
  <si>
    <t>5.b.1  Proportion of individuals who own a mobile telephone, by sex</t>
  </si>
  <si>
    <t>5.c.1  Proportion of countries with systems to track and make public allocations for gender equality and women’s empowerment</t>
  </si>
  <si>
    <t>GOAL 8: PROMOTE SUSTAINED, INCLUSIVE AND SUSTAINABLE ECONOMIC GROWTH, FULL AND PRODUCTIVE EMPLOYMENT AND DECENT WORK FOR ALL</t>
  </si>
  <si>
    <t>8.1 Sustain per capita economic growth in accordance with national circumstances and, in particular, at least 7 per cent gross domestic product growth per annum in the least developed countries</t>
  </si>
  <si>
    <t>8.1.1 Annual growth rate of real GDP per capita</t>
  </si>
  <si>
    <t>Annual growth rate of real GDP per capita (including oil)</t>
  </si>
  <si>
    <t>8.2 Achieve higher levels of economic productivity through diversification, technological upgrading and innovation, including through a focus on high-value added and labour-intensive sectors</t>
  </si>
  <si>
    <t>8.2.1 Annual growth rate of real GDP per employed person</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</si>
  <si>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</si>
  <si>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8.3.1 Proportion of informal employment in non-agriculture employment, by sex</t>
  </si>
  <si>
    <t>Male</t>
  </si>
  <si>
    <t>Female</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</si>
  <si>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</si>
  <si>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 xml:space="preserve"> 8.4.1 Material footprint, material footprint per capita, and material footprint per GDP</t>
  </si>
  <si>
    <t>8.4.2 Domestic material consumption, domestic material consumption per capita, and domestic material consumption per GDP</t>
  </si>
  <si>
    <t>Domestic Material consumption of primary forest products</t>
  </si>
  <si>
    <t>Cubic Metre</t>
  </si>
  <si>
    <t xml:space="preserve">Level of fossil fuel consumption </t>
  </si>
  <si>
    <t>Barrels ('000)</t>
  </si>
  <si>
    <t>8.5 By 2030, achieve full and productive employment and decent work for all women and men, including for young people and persons with disabilities, and equal pay for work of equal value</t>
  </si>
  <si>
    <t>8.5.1 Average hourly earnings of female and male employees, by occupation, age and persons with disabilities</t>
  </si>
  <si>
    <t>Average minimum monthly earnings of female and male employees by sector</t>
  </si>
  <si>
    <t>Public Sector</t>
  </si>
  <si>
    <t xml:space="preserve">
$70, 000</t>
  </si>
  <si>
    <t>Private Sector</t>
  </si>
  <si>
    <t xml:space="preserve">
$44,200</t>
  </si>
  <si>
    <t>8.5.2 Unemployment rate, by sex, age and persons with disabilities</t>
  </si>
  <si>
    <t>Unemployment rate, by sex</t>
  </si>
  <si>
    <t>8.6 By 2020, substantially reduce the proportion of youth not in employment, education or training</t>
  </si>
  <si>
    <t>8.6.1 Proportion of youth (aged 15-24 years) not in education, employment or training</t>
  </si>
  <si>
    <t>8.6.1 Proportion of youth (aged 15-24 years) not in education, employment or training by sex</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</si>
  <si>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</si>
  <si>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8.7.1 Proportion and number of children aged 5‑17 years engaged in child labour, by sex and age</t>
  </si>
  <si>
    <t>8.8  Protect labour rights and promote safe and secure working environments for all workers, including migrant workers, in particular women migrants, and those in precarious employment</t>
  </si>
  <si>
    <t xml:space="preserve">Number of non-fatal occupational injuries , by sex </t>
  </si>
  <si>
    <t xml:space="preserve">Number of fatal occupational injuries , by sex </t>
  </si>
  <si>
    <t>Number of collective labour agreements signed between employers and employees' representatives/ unions</t>
  </si>
  <si>
    <t>8.9  By 2030, devise and implement policies to promote sustainable tourism that creates jobs and promotes local culture and products</t>
  </si>
  <si>
    <t>8.9.1 Tourism direct GDP as a proportion of total GDP and in growth rate</t>
  </si>
  <si>
    <t>Tourism share of total GDP</t>
  </si>
  <si>
    <t>8.1 10 Strengthen the capacity of domestic financial institutions to encourage and expand access to banking, insurance and financial services for all</t>
  </si>
  <si>
    <t>Number of commercial banks branches per 100,00 adults</t>
  </si>
  <si>
    <t>Number of automated teller machines (ATM) per 100, 000 adults</t>
  </si>
  <si>
    <t>8.10.2 Proportion of adults (15 years and older) with an account at a bank or other financial institution or with a mobile-money-service provider</t>
  </si>
  <si>
    <t>8.a Increase Aid for Trade support for developing countries, in particular least developed countries, including through the Enhanced Integrated Framework for Trade-related Technical Assistance to Least Developed Countries</t>
  </si>
  <si>
    <t>8.a.1 Aid for Trade commitments and disbursements</t>
  </si>
  <si>
    <t>8.b By 2020, develop and operationalize a global strategy for youth employment and implement the Global Jobs Pact of the International Labour Organization</t>
  </si>
  <si>
    <t>GOAL 10: REDUCE INEQUALITY WITHIN AND AMONG COUNTRIES</t>
  </si>
  <si>
    <t>10.1 By 2030, progressively achieve and sustain income growth of the bottom 40 per cent of the population at a rate higher than the national average</t>
  </si>
  <si>
    <t>10.1.1 Growth rates of household expenditure or income per capita among the bottom 40 per cent of the population and the total population</t>
  </si>
  <si>
    <t>10.2  By 2030, empower and promote the social, economic and political inclusion of all, irrespective of age, sex, disability, race, ethnicity, origin, religion or economic or other status</t>
  </si>
  <si>
    <t>10.2.1 Proportion of people living below 50 per cent of median income, by age, sex and persons with disabilities</t>
  </si>
  <si>
    <t>10.3 Ensure equal opportunity and reduce inequalities of outcome, including by eliminating discriminatory laws, policies and practices and promoting appropriate legislation, policies and action in this regard</t>
  </si>
  <si>
    <t>10.3.1 Proportion of the population reporting having personally felt discriminated against or harassed within the previous 12 months on the basis of a ground of discrimination prohibited under international human rights law</t>
  </si>
  <si>
    <t>10.4 Adopt policies, especially fiscal, wage and social protection policies, and progressively achieve greater equality</t>
  </si>
  <si>
    <t>10.4.1 Labour share of GDP, comprising wages and social protection transfers</t>
  </si>
  <si>
    <t>Change in the public sector minimum wage</t>
  </si>
  <si>
    <t xml:space="preserve">Change in the national minimum wage </t>
  </si>
  <si>
    <t>Change in the Old Age Pension</t>
  </si>
  <si>
    <t>10.5 Improve the regulation and monitoring of global financial markets and institutions and strengthen the implementation of such regulations</t>
  </si>
  <si>
    <t>10.5.1 Financial Soundness Indicators</t>
  </si>
  <si>
    <t>Capital Adequacy Ratio</t>
  </si>
  <si>
    <t>Non-Performing Loans</t>
  </si>
  <si>
    <t>Liquidity Ratio</t>
  </si>
  <si>
    <t>10.6  Ensure enhanced representation and voice for developing countries in decision-making in global international economic and financial institutions in order to deliver more effective, credible, accountable and legitimate institutions</t>
  </si>
  <si>
    <t>10.6.1 Proportion of members and voting rights of developing countries in international organizations</t>
  </si>
  <si>
    <t>10.7 Facilitate orderly, safe, regular and responsible migration and mobility of people, including through the implementation of planned and well-managed migration policies</t>
  </si>
  <si>
    <t>10.7.1 Recruitment cost borne by employee as a proportion of yearly income earned in country of destination</t>
  </si>
  <si>
    <t>10.7.2 Number of countries that have implemented well-managed migration policies</t>
  </si>
  <si>
    <t>10.a Implement the principle of special and differential treatment for developing countries, in particular least developed countries, in accordance with World Trade Organization agreements</t>
  </si>
  <si>
    <t>10.a.1 Proportion of tariff lines applied to imports from least developed countries and developing countries with zero-tariff</t>
  </si>
  <si>
    <t>Number of countries with which Guyana has trade agreements reducing export tariffs</t>
  </si>
  <si>
    <t>Number of tariff lines attracting preferential rates of duty for exports by agreement</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</si>
  <si>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</si>
  <si>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10.b.1 Total resource flows for development, by recipient and donor countries and type of flow (e.g. official development assistance, foreign direct investment and other flows)</t>
  </si>
  <si>
    <t>10.c By 2030, reduce to less than 3 per cent the transaction costs of migrant remittances and eliminate remittance corridors with costs higher than 5 per cent</t>
  </si>
  <si>
    <t>10.c.1 Remittance costs as a proportion of the amount remitted</t>
  </si>
  <si>
    <t>Average cost of transaction &lt;G$100,000 as a percentage of transaction value</t>
  </si>
  <si>
    <t>Average cost of transaction &gt;G$100,000 as a percentage of transaction value</t>
  </si>
  <si>
    <t>GOAL 12: ENSURE SUSTAINABLE CONSUMPTION AND PRODUCTION PATTERNS</t>
  </si>
  <si>
    <t>12.1 Implement the 10-Year Framework of Programmes on Sustainable Consumption and Production Patterns, all countries taking action, with developed countries taking the lead, taking into account the development and capabilities of developing countries</t>
  </si>
  <si>
    <t>12.1.1 Number of countries with sustainable consumption and production (SCP) national action plans or SCP mainstreamed as a priority or a target into national policies</t>
  </si>
  <si>
    <t>12.2 By 2030, achieve the sustainable management and efficient use of natural resources</t>
  </si>
  <si>
    <t>12.2.1 Material footprint, material footprint per capita, and material footprint per GDP</t>
  </si>
  <si>
    <t>12.2.2 Domestic material consumption, domestic material consumption per capita, and domestic material consumption per GDP</t>
  </si>
  <si>
    <t>12.3 By 2030, halve per capita global food waste at the retail and consumer levels and reduce food losses along production and supply chains, including post-harvest losses</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</si>
  <si>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</si>
  <si>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12.4.1 Number of parties to international multilateral environmental agreements on hazardous waste, and other chemicals that meet their commitments and obligations in transmitting information as required by each relevant agreement</t>
  </si>
  <si>
    <t>12.5 By 2030, substantially reduce waste generation through prevention, reduction, recycling and reuse</t>
  </si>
  <si>
    <t>12.5.1 National recycling rate, tons of material recycled</t>
  </si>
  <si>
    <t>12.6  Encourage companies, especially large and transnational companies, to adopt sustainable practices and to integrate sustainability information into their reporting cycle</t>
  </si>
  <si>
    <t>12.6.1 Number of companies publishing sustainability reports</t>
  </si>
  <si>
    <t>12.7 Promote public procurement practices that are sustainable, in accordance with national policies and priorities</t>
  </si>
  <si>
    <t>12.7.1 Number of countries implementing sustainable public procurement policies and action plans</t>
  </si>
  <si>
    <t>12.8 By 2030, ensure that people everywhere have the relevant information and awareness for sustainable development and lifestyles in harmony with nature</t>
  </si>
  <si>
    <t>12.8.1 Extent to which (i) global citizenship education and (ii) education for sustainable development (including climate change education) are mainstreamed in (a) national education policies; (b) curricula; (c) teacher education; and (d) student assessment</t>
  </si>
  <si>
    <t>12.a Support developing countries to strengthen their scientific and technological capacity to move towards more sustainable patterns of consumption and production</t>
  </si>
  <si>
    <t>12.b Develop and implement tools to monitor sustainable development impacts for sustainable tourism that creates jobs and promotes local culture and products</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</si>
  <si>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</si>
  <si>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12.c.1 Amount of fossil-fuel subsidies per unit of GDP (production and consumption) and as a proportion of total national expenditure on fossil fuels</t>
  </si>
  <si>
    <t>GOAL 13: TAKE URGENT ACTION TO COMBAT CLIMATE CHANGE AND ITS IMPACT (B)</t>
  </si>
  <si>
    <t>13.1 Strengthen resilience and adaptive capacity to climate-related hazards and natural disasters in all countries</t>
  </si>
  <si>
    <t>13.1.3 Proportion of local government that adopt and implement local disaster risk reduction strategies in line with national disaster risk reduction strategies</t>
  </si>
  <si>
    <t>13.2 Integrate climate change measures into national policies, strategies and planning</t>
  </si>
  <si>
    <t>13.3  Improve education, awareness-raising and human and institutional capacity on climate change mitigation, adaptation, impact reduction and early warning</t>
  </si>
  <si>
    <t>Secondary Schools and education institutionalized (Number of students reached)</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</si>
  <si>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</si>
  <si>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13.b Promote mechanisms for raising capacity for effective climate change-related planning and management in least developed countries and small island developing States, including focusing on women, youth and local and marginalized communities</t>
  </si>
  <si>
    <t xml:space="preserve">  13.b.1 Number of least developed countries and small island developing States that are receiving specialized support, and amount of support, including finance, technology and capacity-building, for mechanisms for raising capacities for effective climate change-related planning and management, including focusing on women, youth and local and marginalized communities</t>
  </si>
  <si>
    <t>GOAL 14: CONSERVE AND SUSTAINABLY USE THE OCEANS, SEAS AND MARINE RESOURCES FOR SUSTAINABLE DEVELOPMENT</t>
  </si>
  <si>
    <t>14.1 By 2025, prevent and significantly reduce marine pollution of all kinds, in particular from land-based activities, including marine debris and nutrient pollution</t>
  </si>
  <si>
    <t>14.2 By 2020, sustainably manage and protect marine and coastal ecosystems to avoid significant adverse impacts, including by strengthening their resilience, and take action for their restoration in order to achieve healthy and productive oceans</t>
  </si>
  <si>
    <t>Shell Beach Protected Area established in 2011, is partly coastal and is the nesting ground for 4 marine turtle species.</t>
  </si>
  <si>
    <t>14.3 Minimize and address the impacts of ocean acidification, including through enhanced scientific cooperation at all levels</t>
  </si>
  <si>
    <t>14.3.1 Average marine acidity (pH) measured at agreed suite of representative sampling stations</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</si>
  <si>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</si>
  <si>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14.4.1 Proportion of fish stocks within biologically sustainable levels</t>
  </si>
  <si>
    <t>14.5 By 2020, conserve at least 10 per cent of coastal and marine areas, consistent with national and international law and based on the best available scientific information</t>
  </si>
  <si>
    <t>14.5.1 Coverage of protected areas in relation to marine areas</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</si>
  <si>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</si>
  <si>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Ratified Port State Measures</t>
  </si>
  <si>
    <t>14.7 By 2030, increase the economic benefits to small island developing States and least developed countries from the sustainable use of marine resources, including through sustainable management of fisheries, aquaculture and tourism</t>
  </si>
  <si>
    <t>14.7.1 Sustainable fisheries as a percentage of GDP in small island developing States, least developed countries and all countries</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</si>
  <si>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</si>
  <si>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14.a.1 Proportion of total research budget allocated to research in the field of marine technology</t>
  </si>
  <si>
    <t>14.b  Provide access for small-scale artisanal fishers to marine resources and markets</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</si>
  <si>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</si>
  <si>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14.c.1 Number of countries making progress in ratifying, accepting and implementing through legal, policy and institutional frameworks, ocean-related instruments that implement international law, as reflected in the United Nation Convention on the Law of the Sea, for the conservation and sustainable use of the oceans and their resources</t>
  </si>
  <si>
    <t>GOAL 15: PROTECT, RESTORE AND PROMOTE SUSTAINABLE USE OF TERRESTRIAL ECOSYSTEMS, SUSTAINABLY MANAGE FORESTS, COMBAT DESERTIFICATION, AND HALT AND REVERSE LAND DEGRADATION AND HALT BIODIVERSITY LOSS</t>
  </si>
  <si>
    <t>15.1.1 Forest area as a proportion of total land area</t>
  </si>
  <si>
    <t>15.1.2 Proportion of important sites for terrestrial and freshwater biodiversity that are covered by protected areas, by ecosystem type</t>
  </si>
  <si>
    <t>Percentage of terrestrial and freshwater biodiversity under the National Protected Areas System</t>
  </si>
  <si>
    <t>15.2.1 Progress towards sustainable forest management</t>
  </si>
  <si>
    <t>15.3 By 2030, combat desertification, restore degraded land and soil, including land affected by desertification, drought and floods, and strive to achieve a land degradation-neutral world</t>
  </si>
  <si>
    <t>15.3.1 Proportion of land that is degraded over total land area</t>
  </si>
  <si>
    <t>Proportion of forest land degraded over total forest cover</t>
  </si>
  <si>
    <t>15.4.1 Coverage by protected areas of important sites for mountain biodiversity</t>
  </si>
  <si>
    <t>Intact Forest Landscape</t>
  </si>
  <si>
    <t>Ha ('000)</t>
  </si>
  <si>
    <t>15.5.1 Red List Index</t>
  </si>
  <si>
    <t>15.6.1 Number of countries that have adopted legislative, administrative and policy frameworks to ensure fair and equitable sharing of benefits</t>
  </si>
  <si>
    <t>15.7.1 Proportion of traded wildlife that was poached or illicitly trafficked</t>
  </si>
  <si>
    <t>15.8.1 Proportion of countries adopting relevant national legislation and adequately resourcing the prevention or control of invasive alien species</t>
  </si>
  <si>
    <t>Value (USD'000)</t>
  </si>
  <si>
    <t>15.c.1 Proportion of traded wildlife that was poached or illicitly trafficked</t>
  </si>
  <si>
    <t>GOAL 16: PROMOTE PEACEFUL AND INCLUSIVE SOCIETIES FOR SUSTAINABLE DEVELOPMENT, PROVIDE ACCESS TO JUSTICS FOR ALL AND BUILD EFFECTIVE, ACCOUNTABLE AND INCLUSIVE INSTITUTIONS AT ALL LEVELS</t>
  </si>
  <si>
    <t>16.1 Significantly reduce all forms of violence and related death rates everywhere</t>
  </si>
  <si>
    <t>16.1.1 Number of victims of intentional homicide per 100,000 population, by sex and age</t>
  </si>
  <si>
    <t>Per 100,000 population</t>
  </si>
  <si>
    <t>Intentional homocide by sex (breakdown) - Male</t>
  </si>
  <si>
    <t>Intentional homocide by sex (breakdown) - Female</t>
  </si>
  <si>
    <t>Intentional homocide by age (breakdown):</t>
  </si>
  <si>
    <t>16.1.2 Conflict-related deaths per 100,000 population, by sex, age and cause</t>
  </si>
  <si>
    <t>Sexual Offences</t>
  </si>
  <si>
    <t>Aggressive Behaviour</t>
  </si>
  <si>
    <t>16.2 End abuse, exploitation, trafficking and all forms of violence against and torture of children</t>
  </si>
  <si>
    <t>16.2.1 Proportion of children aged 1-17 years who experienced any physical punishment and/or psychological aggression by caregivers in the past month</t>
  </si>
  <si>
    <t>Spanking</t>
  </si>
  <si>
    <t>16.2.2 Number of victims of human trafficking per 100,000 population, by sex, age and form of exploitation</t>
  </si>
  <si>
    <t>16.2.3 Proportion of young women and men aged 18‑29 years who experienced sexual violence by age 18</t>
  </si>
  <si>
    <t>16.3 Promote the rule of law at the national and international levels and ensure equal access to justice for all</t>
  </si>
  <si>
    <t>Victimization for property crimes</t>
  </si>
  <si>
    <t>Victimization for sexual offences crimes</t>
  </si>
  <si>
    <t>16.3.2 Unsentenced detainees as a proportion of overall prison population</t>
  </si>
  <si>
    <t>16.4 By 2030, significantly reduce illicit financial and arms flows, strengthen the recovery and return of stolen assets and combat all forms of organized crime</t>
  </si>
  <si>
    <t>16.4.1 Total value of inward and outward illicit financial flows (in current United States dollars)</t>
  </si>
  <si>
    <t>16.4.2 Proportion of seized small arms and light weapons that are recorded and traced, in accordance with international standards and legal instruments</t>
  </si>
  <si>
    <t>Arms Found</t>
  </si>
  <si>
    <t xml:space="preserve">Arms Seized </t>
  </si>
  <si>
    <t>Arms Surrendered</t>
  </si>
  <si>
    <t>Number of arms for which the point of diversion was established or identified, either through tracing or by a competent authority</t>
  </si>
  <si>
    <t>16.5 Substantially reduce corruption and bribery in all their forms</t>
  </si>
  <si>
    <t>16.5.1 Proportion of persons who had at least one contact with a public official and who paid a bribe to a public official, or were asked for a bribe by those public officials, during the previous 12 months</t>
  </si>
  <si>
    <t>16.5.2 Proportion of businesses that had at least one contact with a public official and that paid a bribe to a public official, or were asked for a bribe by those public officials during the previous 12 months</t>
  </si>
  <si>
    <t>16.6  Develop effective, accountable and transparent institutions at all levels</t>
  </si>
  <si>
    <t>16.6.1 Primary government expenditures as a proportion of original approved budget, by sector (or by budget codes or similar)</t>
  </si>
  <si>
    <t>16.6.2 Proportion of the population satisfied with their last experience of public services</t>
  </si>
  <si>
    <t>16.7 Ensure responsive, inclusive, participatory and representative decision-making at all levels</t>
  </si>
  <si>
    <t>16.7.1 Proportions of positions (by sex, age, persons with disabilities and population groups) in public institutions (national and local legislatures, public service, and judiciary) compared to national distributions</t>
  </si>
  <si>
    <t>16.7.2 Proportion of population who believe decision-making is inclusive and responsive, by sex, age, disability and population group</t>
  </si>
  <si>
    <t>16.8  Broaden and strengthen the participation of developing countries in the institutions of global governance</t>
  </si>
  <si>
    <t>16.8.1 Proportion of members and voting rights of developing countries in international organizations</t>
  </si>
  <si>
    <t>16.9 By 2030, provide legal identity for all, including birth registration</t>
  </si>
  <si>
    <t>16.9.1 Proportion of children under 5 years of age whose births have been registered with a civil authority, by age</t>
  </si>
  <si>
    <t>16.10  Ensure public access to information and protect fundamental freedoms, in accordance with national legislation and international agreements</t>
  </si>
  <si>
    <t>16.10.1 Number of verified cases of killing, kidnapping, enforced disappearance, arbitrary detention and torture of journalists, associated media personnel, trade unionists and human rights advocates in the previous 12 months</t>
  </si>
  <si>
    <t>16.10.2 Number of countries that adopt and implement constitutional, statutory and/or policy guarantees for public access to information</t>
  </si>
  <si>
    <t>16.a Strengthen relevant national institutions, including through international cooperation, for building capacity at all levels, in particular in developing countries, to prevent violence and combat terrorism and crime</t>
  </si>
  <si>
    <t>16.a.1 Existence of independent national human rights institutions in compliance with the Paris Principles</t>
  </si>
  <si>
    <t>16.b Promote and enforce non-discriminatory laws and policies for sustainable development</t>
  </si>
  <si>
    <t>16.b.1 Proportion of population reporting having personally felt discriminated against or harassed in the previous 12 months on the basis of a ground of discrimination prohibited under international human rights law</t>
  </si>
  <si>
    <t xml:space="preserve"> Percentage of Regional Hospitals equipped to provide specialist care</t>
  </si>
  <si>
    <t>4.2.2 Participation rate in organized learning (one year before the official primary entry age), by sex</t>
  </si>
  <si>
    <t>Target 4.3: By 2030, ensure equal access for all women and men to affordable and quality technical, vocational and tertiary education, including university</t>
  </si>
  <si>
    <t>Percentage of youth participating in skills training in the formal sector</t>
  </si>
  <si>
    <t xml:space="preserve">Overweight: Percentage of children under age 5 who are above (a) two standard deviations (moderate and severe) </t>
  </si>
  <si>
    <t>Men</t>
  </si>
  <si>
    <t>Women</t>
  </si>
  <si>
    <t>(a) before age 15</t>
  </si>
  <si>
    <t>(b) before age 18</t>
  </si>
  <si>
    <t xml:space="preserve">(a) before age 15 </t>
  </si>
  <si>
    <t xml:space="preserve">(b) before age 18 </t>
  </si>
  <si>
    <t>GOAL 2 : END HUNGER, ACHIEVE FOOD SECURITY AND IMPROVED NUTRITION AND PROMOTE SUSTAINABLE AGRICULTURE</t>
  </si>
  <si>
    <t>Indicator Description</t>
  </si>
  <si>
    <t>Target 2.1 By 2030, end hunger and ensure access by all people, in particular the poor and people in vulnerable situations, including infants, to safe, nutritious and sufficient food all year round</t>
  </si>
  <si>
    <t>Target  2.2 By 2030, end all forms of malnutrition, including achieving, by 2025, the internationally agreed targets on stunting and wasting in children under 5 years of age, and address the nutritional needs of adolescent girls, pregnant and lactating women and older persons</t>
  </si>
  <si>
    <t xml:space="preserve">Wasting: Percentage of children under age 5 who fall below (a) minus two standard deviations (moderate and severe) </t>
  </si>
  <si>
    <t>(b) Minus three standard deviations (severe) of the median weight for height of the WHO standard</t>
  </si>
  <si>
    <t>(b) Three standard deviations (severe) of the median weight for height of the WHO standard</t>
  </si>
  <si>
    <t>2.2.3: Prevalence of anaemia in women aged 15 to 49 years, by pregnancy status (percentage)</t>
  </si>
  <si>
    <t>Target  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</si>
  <si>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Value
G$M</t>
  </si>
  <si>
    <t>Target  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</si>
  <si>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Target  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</si>
  <si>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Target  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</si>
  <si>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Target  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</si>
  <si>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2.b.1 Agricultural export subsidies</t>
  </si>
  <si>
    <t>Target  2.c  Adopt measures to ensure the proper functioning of food commodity markets and their derivatives and facilitate timely access to market information, including on food reserves, in order to help limit extreme food price volatility</t>
  </si>
  <si>
    <t>Target 1.1 By 2030, eradicate extreme poverty for all people everywhere, currently measured as people living on less than $1.25 a day</t>
  </si>
  <si>
    <t>Target 1.2 By 2030, reduce at least by half the proportion of men, women and children of all ages living in poverty in all its dimensions according to national definitions</t>
  </si>
  <si>
    <t>Target  1.3  Implement nationally appropriate social protection systems and measures for all, including floors, and by 2030 achieve substantial coverage of the poor and the vulnerable</t>
  </si>
  <si>
    <t>Target  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</si>
  <si>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Target  1.5  By 2030, build the resilience of the poor and those in vulnerable situations and reduce their exposure and vulnerability to climate-related extreme events and other economic, social and environmental shocks and disasters</t>
  </si>
  <si>
    <t>Target  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</si>
  <si>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Target 1.b Create sound policy frameworks at the national, regional and international levels, based on pro-poor and gender-sensitive development strategies, to support accelerated investment in poverty eradication actions</t>
  </si>
  <si>
    <t>Target 5.1 End all forms of discrimination against all women and girls everywhere</t>
  </si>
  <si>
    <t>Target 5.2 Eliminate all forms of violence against all women and girls in the public and private spheres, including trafficking and sexual and other types of exploitation</t>
  </si>
  <si>
    <t>Target 5.3 Eliminate all harmful practices, such as child, early and forced marriage and female genital mutilation</t>
  </si>
  <si>
    <t>Target 5.4 Recognize and value unpaid care and domestic work through the provision of public services, infrastructure and social protection policies and the promotion of shared responsibility within the household and the family as nationally appropriate</t>
  </si>
  <si>
    <t>Target 5.5 Ensure women’s full and effective participation and equal opportunities for leadership at all levels of decision-making in political, economic and public life</t>
  </si>
  <si>
    <t>Target 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</si>
  <si>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Target 5.a  Undertake reforms to give women equal rights to economic resources, as well as access to ownership and control over land and other forms of property, financial services, inheritance and natural resources, in accordance with national laws</t>
  </si>
  <si>
    <t>Target 5.b Enhance the use of enabling technology, in particular information and communications technology, to promote the empowerment of women</t>
  </si>
  <si>
    <t>Target 5.c Adopt and strengthen sound policies and enforceable legislation for the promotion of gender equality and the empowerment of all women and girls at all levels</t>
  </si>
  <si>
    <t xml:space="preserve">Male </t>
  </si>
  <si>
    <t>7 604 024</t>
  </si>
  <si>
    <t>7 603 796</t>
  </si>
  <si>
    <t>7 603 568</t>
  </si>
  <si>
    <t>7 603 487</t>
  </si>
  <si>
    <t>Target 15.1 By 2020, ensure the conservation, restoration and sustainable use of terrestrial and inland freshwater ecosystems and their services, in particular forests, wetlands, mountains and drylands, in line with obligations under international agreements</t>
  </si>
  <si>
    <t>Target  15.2  By 2020, promote the implementation of sustainable management of all types of forests, halt deforestation, restore degraded forests and substantially increase afforestation and reforestation globally</t>
  </si>
  <si>
    <t>Target  15.4 By 2030, ensure the conservation of mountain ecosystems, including their biodiversity, in order to enhance their capacity to provide benefits that are essential for sustainable development</t>
  </si>
  <si>
    <t>Target  15.5 Take urgent and significant action to reduce the degradation of natural habitats, halt the loss of biodiversity and, by 2020, protect and prevent the extinction of threatened species</t>
  </si>
  <si>
    <t>Target  15.6 Promote fair and equitable sharing of the benefits arising from the utilization of genetic resources and promote appropriate access to such resources, as internationally agreed</t>
  </si>
  <si>
    <t>Target  15.7 Take urgent action to end poaching and trafficking of protected species of flora and fauna and address both demand and supply of illegal wildlife products</t>
  </si>
  <si>
    <t>Target  15.8 By 2020, introduce measures to prevent the introduction and significantly reduce the impact of invasive alien species on land and water ecosystems and control or eradicate the priority species</t>
  </si>
  <si>
    <t>Target  15.9 By 2020, integrate ecosystem and biodiversity values into national and local planning, development processes, poverty reduction strategies and accounts</t>
  </si>
  <si>
    <t>Target  15.a Mobilize and significantly increase financial resources from all sources to conserve and sustainably use biodiversity and ecosystems</t>
  </si>
  <si>
    <t>Target  15.b  Mobilize significant resources from all sources and at all levels to finance sustainable forest management and provide adequate incentives to developing countries to advance such management, including for conservation and reforestation</t>
  </si>
  <si>
    <t>Target  15.c Enhance global support for efforts to combat poaching and trafficking of protected species, including by increasing the capacity of local communities to pursue sustainable livelihood opportunities</t>
  </si>
  <si>
    <t xml:space="preserve">Unit
 of 
Measure </t>
  </si>
  <si>
    <t xml:space="preserve">Number of youths and adults trained in Technical and Vocational skills </t>
  </si>
  <si>
    <t>Proportion of age 5 nursery pupils enrolled in nursery schools</t>
  </si>
  <si>
    <t>Average Monthly Labour Related Income</t>
  </si>
  <si>
    <t>Salaried workers: Men</t>
  </si>
  <si>
    <t>Salaried workers:  Women</t>
  </si>
  <si>
    <t>Self employed: Men</t>
  </si>
  <si>
    <t>Self employed: Womenen</t>
  </si>
  <si>
    <t xml:space="preserve">Value </t>
  </si>
  <si>
    <t>Number of women and girls 14 - 18 and older subjected to physical and / or sexual violence in the last 12 months</t>
  </si>
  <si>
    <t>YES</t>
  </si>
  <si>
    <t>NA</t>
  </si>
  <si>
    <t>Percentage of teachers trained in Nursery</t>
  </si>
  <si>
    <t>Percentage of teachers trained in Primary</t>
  </si>
  <si>
    <t>Percentage of teachers trained in Secondary</t>
  </si>
  <si>
    <t xml:space="preserve">Km of Service Wire Network Installed and Upgraded </t>
  </si>
  <si>
    <t xml:space="preserve">Km of Low Voltage Network Installed and Upgraded </t>
  </si>
  <si>
    <t>Km of Medium Voltage Network Installed and Upgraded</t>
  </si>
  <si>
    <t>Agriculture, Fishing and Forestry GDP at Constant Prices (G$Million)</t>
  </si>
  <si>
    <t>Source: Ministry of Human Service and Social Security: SDG 1.3.1, Multiple Indicator Cluster Survey, 2019: SDG 1.4.1, Civil Defence Commission: SDG 1.5.1, SDG 1.5.2, SDG 1.5.3, Ministry of Finanace: SDG 1.a.1, SDG 1.a.2</t>
  </si>
  <si>
    <t>Source: Ministry of Health: SDG 2.1.1, SDG 2.2.1, SDG 2.1.3, Bureau of Statistics: 2.3.1, SDG 2.c.1,  Ministry of Agriculture: 2.3.2, SDG 2.4.1, SDG 5.5.1, Ministry of Finance: 2.a.1, SDG 2.a.2</t>
  </si>
  <si>
    <t xml:space="preserve">Percent </t>
  </si>
  <si>
    <t>Ministry of Health: SDG  3.1.1, SDG 3.1.2, SDG 3.2.1, SDG 3.2.2, SDG 3.3.1, SDG 3.3.2, SDG 3.3.3, SDG 3.3.4, SDG 3.3.5, SDG 3.4.1, SDG 3.4.2, SDG 3.5.1, SDG 3.8.2, SDG 3.b.1, 3.b.3, SDG 3.c.1, Guyana Police Force, Bureau of Statistics: 3.6.1, Multiple Indicator Cluster Survey, 2019: SDG  3.7.1</t>
  </si>
  <si>
    <t>&lt;10</t>
  </si>
  <si>
    <t>Technical and Vocational Education and Training (TVET) Enrollment</t>
  </si>
  <si>
    <t>Victims of domestic violence</t>
  </si>
  <si>
    <t>Guyana Police Force: SDG 5.2.1, Multiple Indicator Cluster Survey 2019, SDG 5.3.1, Parliament Office &amp; Ministry of Local Government and Regional Development: SDG 5.5.1, Bureau of Statistics: SDG 5.5.2, Bank of Guyana: 5.a.1</t>
  </si>
  <si>
    <t>Bureau of Statistics: SDG 8.1.1, SDG 9.3.1, SDG 8.5.1, SDG 8.5.2, SDG 8.6.1, Multiple Indicator Cluster Survey, 2019: SDG 8.7.1, Ministry of Labour: SDG 8.8.1, SDG 8.8.2, Ministry of Tourism, Industry and Commerce: SDG 8.9.1, SDG 8.9.2, Bank of Guyana: SDG 8.10.1</t>
  </si>
  <si>
    <t>Civil Defence Commission: SDG 13.1.1, SDG 13.1.2, SDG 13.1.3, Ministry of Education: SDG 13.3.1</t>
  </si>
  <si>
    <t>Multiple Indicator Cluster Survey, 2019: SDG 10.3.1, Ministry of Finance: SDG 10.4.1, Bank of Guyana: SDG 10.5.1</t>
  </si>
  <si>
    <t>Has Guyana ratified, accepted, approved, or accessed Multilateral Environmental Agreements (MEAs) on hazardous waste, and other chemicals?</t>
  </si>
  <si>
    <t>Guyana Forestry Commission: SDG 15.11, SDG 15.3.1, SDG 15.4.2, Ministry of Finance: SDG 15.a.1, SDG 15.b.1</t>
  </si>
  <si>
    <t>15.a.1 (a) Official development assistance on
conservation and sustainable use of biodiversity; and (b) revenue generated and finance mobilized from
biodiversity-relevant economic instruments</t>
  </si>
  <si>
    <t>15.b.1 (a) Official development assistance on
conservation and sustainable use of biodiversity; and (b) revenue generated and finance mobilized from
biodiversity-relevant economic instruments</t>
  </si>
  <si>
    <t xml:space="preserve">Victims of human trafficking  </t>
  </si>
  <si>
    <t>Guyana Police Force: SDG 16.1.1, SDG 16.2.2, SDG 16.4.1, Multiple Indicator Cluster Survey: SDG 16.1.4, SDG 16.2.1, SDG 16.9.1, SDG 16.b.1</t>
  </si>
  <si>
    <t>Per 100,000 populatiom</t>
  </si>
  <si>
    <t>Used a copy and paste tool to duplicate or move information within a document</t>
  </si>
  <si>
    <t>Sent e-mail with attached file, such as a document, picture or video</t>
  </si>
  <si>
    <t>Used a basic arithmetic formula in a spreadsheet</t>
  </si>
  <si>
    <t>Connected and installed a new device, such as a modem, camera or printer</t>
  </si>
  <si>
    <t>Found, downloaded, installed and configured software</t>
  </si>
  <si>
    <t>Created an electronic presentation with presentation software, including text, images, sound, video or charts</t>
  </si>
  <si>
    <t>Transferred a file between a computer and other device</t>
  </si>
  <si>
    <t>Wrote a computer program in any programming language</t>
  </si>
  <si>
    <t xml:space="preserve">Male: 22.7
Female: 19.4 </t>
  </si>
  <si>
    <t>Male: 20.1
Female: 19.6</t>
  </si>
  <si>
    <t>Male: 19.2
Female: 16.9</t>
  </si>
  <si>
    <t>Male: 10.2
Female: 11.2</t>
  </si>
  <si>
    <t>Male: 13.1
Female: 11.0</t>
  </si>
  <si>
    <t>Male: 22.3
Female: 15.1</t>
  </si>
  <si>
    <t>Male: 12.1
Female: 11.0</t>
  </si>
  <si>
    <t>Male: 21.8
Female: 18.1</t>
  </si>
  <si>
    <t>Male: 2.2
Female: 2.6</t>
  </si>
  <si>
    <t>Ministry of Education: SDG 4.1.1, SDG 4.2.2, SDG 4.3.1, SDG 4.4.1, SDG 4.5.1, SDG 4.6.1, SDG 4.a.1, SDG 4.c.1, Multiple Indicator Cluster Survey, 2019: SDG 4.2.1, SDG 4.4.1</t>
  </si>
  <si>
    <t>0-14</t>
  </si>
  <si>
    <t>15-29</t>
  </si>
  <si>
    <t>30-44</t>
  </si>
  <si>
    <t>45-59</t>
  </si>
  <si>
    <t>60+</t>
  </si>
  <si>
    <t>1.5.4 Proportion of local governments that adopt and implement local disaster risk reduction strategies in line with national disaster risk reduction strategies</t>
  </si>
  <si>
    <t>1.b.1 Pro-poor public social spending</t>
  </si>
  <si>
    <t xml:space="preserve">Proportion of seats held by women in local government </t>
  </si>
  <si>
    <t>Value (GD '000)</t>
  </si>
  <si>
    <t>Copied or moved a file or folder</t>
  </si>
  <si>
    <t>SDG 12.4.1: Department of Environment</t>
  </si>
  <si>
    <t>16.3.1 Proportion of victims of (a) physical, (b) psychological and/or (c) sexual violence in the previous 12 months who reported their victimization to competent authorities or other officially recognized conflict resolution mechanisms</t>
  </si>
  <si>
    <t>16.1.4 Proportion of population that feel safe walking alone around the area they live after dark</t>
  </si>
  <si>
    <t>16.1.3 Proportion of population subjected to (a) physical violence, (b) psychological violence and/or (c) sexual violence in the previous 12 months</t>
  </si>
  <si>
    <t>15.9.1 (a) Number of countries that have established national targets in accordance with or similar to Aichi Biodiversity Target 2 of the Strategic Plan for Biodiversity 2011–2020 in their national biodiversity strategy and action plans and the progress reported towards these targets; and (b) integration of biodiversity into national accounting and reporting systems, defined as implementation of the System of Environmental-Economic Accounting</t>
  </si>
  <si>
    <t>15.4.2 (a) Mountain Green Cover Index and (b) proportion of degraded mountain land</t>
  </si>
  <si>
    <t>14.b.1 Degree of application of a legal/regulatory/ policy/institutional framework which recognizes and protects access rights for small-scale fisheries</t>
  </si>
  <si>
    <t>14.6.1 Degree of implementation of international instruments aiming to combat illegal, unreported and unregulated fishing</t>
  </si>
  <si>
    <t>Proportion of national exclusive economic zones managed using ecosystem-based approaches</t>
  </si>
  <si>
    <t>14.2.1 Number of countries using ecosystem-based approaches to managing marine areas</t>
  </si>
  <si>
    <t>14.1.1 (a) Index of coastal eutrophication; and (b) plastic debris density</t>
  </si>
  <si>
    <t>13.a.1 Amounts provided and mobilized in United States dollars per year in relation to the continued existing collective mobilization goal of the $100 billion commitment through to 2025</t>
  </si>
  <si>
    <t>13.3.1 Extent to which (i) global citizenship education and (ii) education for sustainable development are mainstreamed in (a) national education policies; (b) curricula; (c) teacher education; and (d) student assessment</t>
  </si>
  <si>
    <t>13.2.2 Total greenhouse gas emissions per year</t>
  </si>
  <si>
    <t>13.2.1 Number of countries with nationally determined contributions, long-term strategies, national adaptation plans and adaptation communications, as reported to the secretariat of the United Nations Framework Convention on Climate Change</t>
  </si>
  <si>
    <t>13.1.2 Number of countries that adopt and implement national disaster risk reduction strategies in line with the Sendai Framework for Disaster Risk Reduction 2015–2030</t>
  </si>
  <si>
    <t>13.1.1 Number of deaths, missing persons and directly affected persons attributed to disasters per 100,000 population</t>
  </si>
  <si>
    <t xml:space="preserve">National - level disaster risk management and / or preparedness plans actively being implemented    </t>
  </si>
  <si>
    <t xml:space="preserve">Number of deaths attributed to natural hazards (floods, drought, high winds, earthquakes)      </t>
  </si>
  <si>
    <t>12.b.1 Implementation of standard accounting tools to monitor the economic and environmental aspects of tourism sustainability</t>
  </si>
  <si>
    <t>12.a.1 Installed renewable energy-generating capacity in developing and developed countries (in watts per capita)</t>
  </si>
  <si>
    <t>12.4.2 (a) Hazardous waste generated per capita; and (b) proportion of hazardous waste treated, by type of treatment</t>
  </si>
  <si>
    <t>12.3.1 (a) Food loss index and (b) food waste index</t>
  </si>
  <si>
    <t>10.7.2 Proportion of countries with migration policies that facilitate orderly, safe, regular and responsible migration and mobility of people</t>
  </si>
  <si>
    <t>10.7.3 Number of people who died or disappeared in the process of migration towards an international destination</t>
  </si>
  <si>
    <t>10.7.4 Proportion of the population who are refugees, by country of origin</t>
  </si>
  <si>
    <t>10.4.2 Redistributive impact of fiscal policy</t>
  </si>
  <si>
    <t>8.b.1 Existence of a developed and operationalized national strategy for youth employment, as a distinct strategy or as part of a national employment strategy</t>
  </si>
  <si>
    <t>8.10.1 (a) Number of commercial bank branches per 100,000 adults and (b) number of automated teller machines (ATMs) per 100,000 adults</t>
  </si>
  <si>
    <t>8.8.2 Level of national compliance with labour rights (freedom of association and collective bargaining) based on International Labour Organization (ILO) textual sources and national legislation, by sex and migrant status</t>
  </si>
  <si>
    <t>8.8.1 Fatal and non-fatal occupational injuries per 100,000 workers, by sex and migrant status</t>
  </si>
  <si>
    <t xml:space="preserve">6.5.1 Degree of integrated water resources management </t>
  </si>
  <si>
    <t>4.a.1 Proportion of schools offering basic services, by type of service
(a) electricity; (b) the Internet for pedagogical purposes; (c) computers for pedagogical purposes; (d) adapted infrastructure and materials for students with disabilities; (e) basic drinking water; (f) single-sex basic sanitation facilities; and (g) basic handwashing facilities (as per the WASH indicator definitions)</t>
  </si>
  <si>
    <t>4.2.1 Proportion of children aged 24–59 months who are developmentally on track in health, learning and psychosocial well-being, by sex</t>
  </si>
  <si>
    <t>4.1.2 Completion rate (primary education, lower secondary education, upper secondary education)</t>
  </si>
  <si>
    <t>3.d.2 Percentage of bloodstream infections due to selected antimicrobial-resistant organisms</t>
  </si>
  <si>
    <t>3.8.2 Proportion of population with large household expenditures on health as a share of total household expenditure or income</t>
  </si>
  <si>
    <t>3.8.1 Coverage of essential health services</t>
  </si>
  <si>
    <t>3.5.2 Alcohol per capita consumption (aged 15 years and older) within a calendar year in litres of pure alcohol</t>
  </si>
  <si>
    <t>2.5.1 Number of (a) plant and (b) animal genetic resources for food and agriculture secured in either medium- or long-term conservation facilities</t>
  </si>
  <si>
    <t>1.a.1 Total official development assistance grants from all donors that focus on poverty reduction as a share of the recipient country’s gross national income</t>
  </si>
  <si>
    <t>1.5.3 Number of countries that adopt and implement national disaster risk reduction strategies in line with the Sendai Framework for Disaster Risk Reduction 2015–2030</t>
  </si>
  <si>
    <t>1.5.2 Direct disaster economic loss in relation to global gross domestic product (GDP)</t>
  </si>
  <si>
    <r>
      <t>1.5.1 Number of deaths, missing persons ad persons affected by disaster per 100,000 people</t>
    </r>
    <r>
      <rPr>
        <vertAlign val="superscript"/>
        <sz val="14"/>
        <color theme="1"/>
        <rFont val="Times New Roman"/>
        <family val="1"/>
      </rPr>
      <t>a</t>
    </r>
  </si>
  <si>
    <t xml:space="preserve">  b</t>
  </si>
  <si>
    <t xml:space="preserve">Proportion of men held in Detention who have not been Sentenced </t>
  </si>
  <si>
    <t> 1.4.2 Proportion of total adult population with secure tenure rights to land, (a) with legally recognized documentation, and (b) who perceive their rights to land as secure, by sex and type of tenure</t>
  </si>
  <si>
    <t>Per 100,000</t>
  </si>
  <si>
    <t>5.3.1  Proportion of women aged 20-24 years who were married or in a union before age 15 and before age 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</si>
</sst>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3" formatCode="_(* #,##0.00_);_(* \(#,##0.00\);_(* &quot;-&quot;??_);_(@_)"/>
    <numFmt numFmtId="164" formatCode="_-* #,##0_-;\-* #,##0_-;_-* &quot;-&quot;_-;_-@_-"/>
    <numFmt numFmtId="165" formatCode="_-* #,##0.00_-;\-* #,##0.00_-;_-* &quot;-&quot;??_-;_-@_-"/>
    <numFmt numFmtId="166" formatCode="0.000"/>
    <numFmt numFmtId="167" formatCode="0.0"/>
    <numFmt numFmtId="168" formatCode="_(* #,##0_);_(* \(#,##0\);_(* &quot;-&quot;??_);_(@_)"/>
    <numFmt numFmtId="169" formatCode="0.0%"/>
    <numFmt numFmtId="170" formatCode="#,##0.000"/>
    <numFmt numFmtId="171" formatCode="_(* #,##0.000_);_(* \(#,##0.000\);_(* &quot;-&quot;??_);_(@_)"/>
    <numFmt numFmtId="172" formatCode="#,##0.0"/>
    <numFmt numFmtId="173" formatCode="_(* #,##0.0_);_(* \(#,##0.0\);_(* &quot;-&quot;??_);_(@_)"/>
  </numFmts>
  <fonts count="26"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4"/>
      <color theme="1"/>
      <name val="Calibri"/>
      <family val="2"/>
      <scheme val="minor"/>
    </font>
    <font>
      <b/>
      <sz val="11"/>
      <name val="Calibri"/>
      <family val="2"/>
      <scheme val="minor"/>
    </font>
    <font>
      <sz val="8"/>
      <name val="Calibri"/>
      <family val="2"/>
      <scheme val="minor"/>
    </font>
    <font>
      <sz val="11"/>
      <color rgb="FF000000"/>
      <name val="Calibri"/>
      <family val="2"/>
      <scheme val="minor"/>
    </font>
    <font>
      <sz val="11"/>
      <color theme="1"/>
      <name val="Calibri"/>
      <family val="2"/>
      <charset val="1"/>
      <scheme val="minor"/>
    </font>
    <font>
      <sz val="10"/>
      <color theme="1"/>
      <name val="Arial"/>
      <family val="2"/>
    </font>
    <font>
      <b/>
      <sz val="14"/>
      <color theme="1"/>
      <name val="Times New Roman"/>
      <family val="1"/>
    </font>
    <font>
      <sz val="14"/>
      <color theme="1"/>
      <name val="Times New Roman"/>
      <family val="1"/>
    </font>
    <font>
      <vertAlign val="superscript"/>
      <sz val="14"/>
      <color theme="1"/>
      <name val="Times New Roman"/>
      <family val="1"/>
    </font>
    <font>
      <sz val="12"/>
      <color theme="1"/>
      <name val="Times New Roman"/>
      <family val="1"/>
    </font>
    <font>
      <b/>
      <sz val="14"/>
      <color rgb="FFFF0000"/>
      <name val="Times New Roman"/>
      <family val="1"/>
    </font>
    <font>
      <sz val="11"/>
      <color theme="1"/>
      <name val="Times New Roman"/>
      <family val="1"/>
    </font>
    <font>
      <b/>
      <sz val="14"/>
      <name val="Times New Roman"/>
      <family val="1"/>
    </font>
    <font>
      <sz val="14"/>
      <name val="Times New Roman"/>
      <family val="1"/>
    </font>
    <font>
      <sz val="14"/>
      <color rgb="FFFF0000"/>
      <name val="Times New Roman"/>
      <family val="1"/>
    </font>
    <font>
      <b/>
      <sz val="12"/>
      <color theme="1"/>
      <name val="Times New Roman"/>
      <family val="1"/>
    </font>
    <font>
      <b/>
      <sz val="14"/>
      <color theme="0"/>
      <name val="Times New Roman"/>
      <family val="1"/>
    </font>
    <font>
      <b/>
      <sz val="16"/>
      <name val="Times New Roman"/>
      <family val="1"/>
    </font>
    <font>
      <sz val="14"/>
      <color rgb="FF000000"/>
      <name val="Times New Roman"/>
      <family val="1"/>
    </font>
    <font>
      <b/>
      <sz val="11"/>
      <color theme="1"/>
      <name val="Times New Roman"/>
      <family val="1"/>
    </font>
    <font>
      <b/>
      <sz val="12"/>
      <name val="Times New Roman"/>
      <family val="1"/>
    </font>
    <font>
      <sz val="12"/>
      <name val="Times New Roman"/>
      <family val="1"/>
    </font>
  </fonts>
  <fills count="29">
    <fill>
      <patternFill patternType="none"/>
    </fill>
    <fill>
      <patternFill patternType="gray125"/>
    </fill>
    <fill>
      <patternFill patternType="solid">
        <fgColor theme="5"/>
        <bgColor indexed="64"/>
      </patternFill>
    </fill>
    <fill>
      <patternFill patternType="solid">
        <fgColor rgb="FF99CCFF"/>
        <bgColor indexed="64"/>
      </patternFill>
    </fill>
    <fill>
      <patternFill patternType="solid">
        <fgColor rgb="FFFCAC0C"/>
        <bgColor indexed="64"/>
      </patternFill>
    </fill>
    <fill>
      <patternFill patternType="solid">
        <fgColor rgb="FF245A8C"/>
        <bgColor indexed="64"/>
      </patternFill>
    </fill>
    <fill>
      <patternFill patternType="solid">
        <fgColor rgb="FFFFCC00"/>
        <bgColor indexed="64"/>
      </patternFill>
    </fill>
    <fill>
      <patternFill patternType="solid">
        <fgColor theme="7"/>
        <bgColor indexed="64"/>
      </patternFill>
    </fill>
    <fill>
      <patternFill patternType="solid">
        <fgColor rgb="FFFFFFFF"/>
        <bgColor indexed="64"/>
      </patternFill>
    </fill>
    <fill>
      <patternFill patternType="solid">
        <fgColor theme="0"/>
        <bgColor indexed="64"/>
      </patternFill>
    </fill>
    <fill>
      <patternFill patternType="solid">
        <fgColor rgb="FFFF0000"/>
        <bgColor indexed="64"/>
      </patternFill>
    </fill>
    <fill>
      <patternFill patternType="solid">
        <fgColor theme="4" tint="0.39997558519241921"/>
        <bgColor indexed="64"/>
      </patternFill>
    </fill>
    <fill>
      <patternFill patternType="solid">
        <fgColor theme="8" tint="-0.249977111117893"/>
        <bgColor indexed="64"/>
      </patternFill>
    </fill>
    <fill>
      <patternFill patternType="solid">
        <fgColor rgb="FFFF0505"/>
        <bgColor indexed="64"/>
      </patternFill>
    </fill>
    <fill>
      <patternFill patternType="solid">
        <fgColor rgb="FFE0B344"/>
        <bgColor indexed="64"/>
      </patternFill>
    </fill>
    <fill>
      <patternFill patternType="solid">
        <fgColor rgb="FF009900"/>
        <bgColor indexed="64"/>
      </patternFill>
    </fill>
    <fill>
      <patternFill patternType="solid">
        <fgColor rgb="FF2479D6"/>
        <bgColor indexed="64"/>
      </patternFill>
    </fill>
    <fill>
      <patternFill patternType="solid">
        <fgColor rgb="FF92D050"/>
        <bgColor indexed="64"/>
      </patternFill>
    </fill>
    <fill>
      <patternFill patternType="solid">
        <fgColor theme="9" tint="-0.249977111117893"/>
        <bgColor indexed="64"/>
      </patternFill>
    </fill>
    <fill>
      <patternFill patternType="solid">
        <fgColor rgb="FFCA8846"/>
        <bgColor indexed="64"/>
      </patternFill>
    </fill>
    <fill>
      <patternFill patternType="solid">
        <fgColor rgb="FF69D969"/>
        <bgColor indexed="64"/>
      </patternFill>
    </fill>
    <fill>
      <patternFill patternType="solid">
        <fgColor rgb="FF25AB3F"/>
        <bgColor indexed="64"/>
      </patternFill>
    </fill>
    <fill>
      <patternFill patternType="solid">
        <fgColor rgb="FFE9B05D"/>
        <bgColor indexed="64"/>
      </patternFill>
    </fill>
    <fill>
      <patternFill patternType="solid">
        <fgColor rgb="FFD60093"/>
        <bgColor indexed="64"/>
      </patternFill>
    </fill>
    <fill>
      <patternFill patternType="solid">
        <fgColor rgb="FFCF3197"/>
        <bgColor indexed="64"/>
      </patternFill>
    </fill>
    <fill>
      <patternFill patternType="solid">
        <fgColor rgb="FFAB2B59"/>
        <bgColor indexed="64"/>
      </patternFill>
    </fill>
    <fill>
      <patternFill patternType="solid">
        <fgColor rgb="FFCC0000"/>
        <bgColor indexed="64"/>
      </patternFill>
    </fill>
    <fill>
      <patternFill patternType="solid">
        <fgColor rgb="FFF2C400"/>
        <bgColor indexed="64"/>
      </patternFill>
    </fill>
    <fill>
      <patternFill patternType="solid">
        <fgColor rgb="FFE74D0F"/>
        <bgColor indexed="64"/>
      </patternFill>
    </fill>
  </fills>
  <borders count="70">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top/>
      <bottom style="thin">
        <color auto="1"/>
      </bottom>
      <diagonal/>
    </border>
    <border>
      <left/>
      <right style="medium">
        <color indexed="64"/>
      </right>
      <top/>
      <bottom style="thin">
        <color auto="1"/>
      </bottom>
      <diagonal/>
    </border>
    <border>
      <left/>
      <right style="thin">
        <color indexed="64"/>
      </right>
      <top style="thin">
        <color auto="1"/>
      </top>
      <bottom style="medium">
        <color indexed="64"/>
      </bottom>
      <diagonal/>
    </border>
    <border>
      <left/>
      <right style="thin">
        <color auto="1"/>
      </right>
      <top style="thin">
        <color auto="1"/>
      </top>
      <bottom/>
      <diagonal/>
    </border>
    <border>
      <left style="thin">
        <color auto="1"/>
      </left>
      <right/>
      <top style="medium">
        <color auto="1"/>
      </top>
      <bottom/>
      <diagonal/>
    </border>
    <border>
      <left style="thin">
        <color indexed="64"/>
      </left>
      <right/>
      <top/>
      <bottom style="medium">
        <color auto="1"/>
      </bottom>
      <diagonal/>
    </border>
    <border>
      <left/>
      <right style="thin">
        <color indexed="64"/>
      </right>
      <top/>
      <bottom style="medium">
        <color indexed="64"/>
      </bottom>
      <diagonal/>
    </border>
    <border>
      <left style="thin">
        <color auto="1"/>
      </left>
      <right/>
      <top style="medium">
        <color indexed="64"/>
      </top>
      <bottom style="medium">
        <color indexed="64"/>
      </bottom>
      <diagonal/>
    </border>
    <border>
      <left style="medium">
        <color indexed="64"/>
      </left>
      <right/>
      <top style="thin">
        <color indexed="64"/>
      </top>
      <bottom style="thin">
        <color auto="1"/>
      </bottom>
      <diagonal/>
    </border>
    <border>
      <left style="medium">
        <color indexed="64"/>
      </left>
      <right/>
      <top style="medium">
        <color indexed="64"/>
      </top>
      <bottom style="thin">
        <color indexed="64"/>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8"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cellStyleXfs>
  <cellXfs count="1104">
    <xf numFmtId="0" fontId="0" fillId="0" borderId="0" xfId="0"/>
    <xf numFmtId="0" fontId="0" fillId="0" borderId="2" xfId="0" applyBorder="1" applyAlignment="1">
      <alignment horizontal="center" vertical="center" wrapText="1"/>
    </xf>
    <xf numFmtId="0" fontId="0" fillId="0" borderId="0" xfId="0" applyAlignment="1">
      <alignment horizontal="center" vertical="center"/>
    </xf>
    <xf numFmtId="0" fontId="0" fillId="0" borderId="7" xfId="0" applyBorder="1" applyAlignment="1">
      <alignment horizontal="center" vertical="center" wrapText="1"/>
    </xf>
    <xf numFmtId="0" fontId="0" fillId="7" borderId="0" xfId="0" applyFill="1"/>
    <xf numFmtId="0" fontId="3" fillId="0" borderId="7" xfId="0" applyFont="1" applyBorder="1" applyAlignment="1">
      <alignment horizontal="center" vertical="center" wrapText="1"/>
    </xf>
    <xf numFmtId="0" fontId="3" fillId="0" borderId="7" xfId="0" applyFont="1" applyBorder="1" applyAlignment="1">
      <alignment horizontal="left" vertical="center" wrapText="1"/>
    </xf>
    <xf numFmtId="0" fontId="0" fillId="0" borderId="0" xfId="0" applyAlignment="1">
      <alignment wrapText="1"/>
    </xf>
    <xf numFmtId="0" fontId="3" fillId="0" borderId="2" xfId="0" applyFont="1" applyBorder="1" applyAlignment="1">
      <alignment horizontal="left" vertical="center" wrapText="1"/>
    </xf>
    <xf numFmtId="0" fontId="3" fillId="0" borderId="0" xfId="0" applyFont="1"/>
    <xf numFmtId="0" fontId="0" fillId="0" borderId="22" xfId="0" applyBorder="1" applyAlignment="1">
      <alignment vertical="center" wrapText="1"/>
    </xf>
    <xf numFmtId="0" fontId="0" fillId="0" borderId="21" xfId="0" applyBorder="1" applyAlignment="1">
      <alignment vertical="center" wrapText="1"/>
    </xf>
    <xf numFmtId="0" fontId="0" fillId="0" borderId="6" xfId="0" applyBorder="1" applyAlignment="1">
      <alignment horizontal="center" vertical="center" wrapText="1"/>
    </xf>
    <xf numFmtId="0" fontId="0" fillId="0" borderId="23" xfId="0" applyBorder="1" applyAlignment="1">
      <alignment vertical="center" wrapText="1"/>
    </xf>
    <xf numFmtId="169" fontId="9" fillId="0" borderId="0" xfId="2" applyNumberFormat="1" applyFont="1"/>
    <xf numFmtId="0" fontId="9" fillId="0" borderId="0" xfId="0" applyFont="1"/>
    <xf numFmtId="0" fontId="11" fillId="0" borderId="7" xfId="0" applyFont="1" applyBorder="1" applyAlignment="1">
      <alignment wrapText="1"/>
    </xf>
    <xf numFmtId="0" fontId="11" fillId="0" borderId="7" xfId="0" applyFont="1" applyBorder="1" applyAlignment="1">
      <alignment horizontal="right"/>
    </xf>
    <xf numFmtId="0" fontId="11" fillId="0" borderId="27" xfId="0" applyFont="1" applyBorder="1" applyAlignment="1">
      <alignment horizontal="right"/>
    </xf>
    <xf numFmtId="0" fontId="11" fillId="0" borderId="33" xfId="0" applyFont="1" applyBorder="1" applyAlignment="1">
      <alignment horizontal="right"/>
    </xf>
    <xf numFmtId="0" fontId="11" fillId="0" borderId="2" xfId="0" applyFont="1" applyBorder="1" applyAlignment="1">
      <alignment wrapText="1"/>
    </xf>
    <xf numFmtId="0" fontId="11" fillId="0" borderId="2" xfId="0" applyFont="1" applyBorder="1" applyAlignment="1">
      <alignment horizontal="center"/>
    </xf>
    <xf numFmtId="0" fontId="11" fillId="0" borderId="2" xfId="0" applyFont="1" applyBorder="1" applyAlignment="1">
      <alignment horizontal="right"/>
    </xf>
    <xf numFmtId="0" fontId="11" fillId="0" borderId="4" xfId="0" applyFont="1" applyBorder="1" applyAlignment="1">
      <alignment horizontal="right"/>
    </xf>
    <xf numFmtId="0" fontId="11" fillId="0" borderId="3" xfId="0" applyFont="1" applyBorder="1" applyAlignment="1">
      <alignment horizontal="right"/>
    </xf>
    <xf numFmtId="0" fontId="11" fillId="0" borderId="11" xfId="0" applyFont="1" applyBorder="1" applyAlignment="1">
      <alignment horizontal="right"/>
    </xf>
    <xf numFmtId="0" fontId="11" fillId="9" borderId="2" xfId="0" applyFont="1" applyFill="1" applyBorder="1" applyAlignment="1">
      <alignment wrapText="1"/>
    </xf>
    <xf numFmtId="0" fontId="11" fillId="9" borderId="2" xfId="0" applyFont="1" applyFill="1" applyBorder="1" applyAlignment="1">
      <alignment horizontal="center"/>
    </xf>
    <xf numFmtId="167" fontId="11" fillId="0" borderId="2" xfId="0" applyNumberFormat="1" applyFont="1" applyBorder="1" applyAlignment="1">
      <alignment horizontal="right"/>
    </xf>
    <xf numFmtId="0" fontId="11" fillId="0" borderId="6" xfId="0" applyFont="1" applyBorder="1" applyAlignment="1">
      <alignment horizontal="center"/>
    </xf>
    <xf numFmtId="0" fontId="11" fillId="0" borderId="6" xfId="0" applyFont="1" applyBorder="1" applyAlignment="1">
      <alignment horizontal="right"/>
    </xf>
    <xf numFmtId="0" fontId="11" fillId="0" borderId="59" xfId="0" applyFont="1" applyBorder="1" applyAlignment="1">
      <alignment horizontal="right"/>
    </xf>
    <xf numFmtId="0" fontId="11" fillId="0" borderId="15" xfId="0" applyFont="1" applyBorder="1" applyAlignment="1">
      <alignment horizontal="right"/>
    </xf>
    <xf numFmtId="0" fontId="13" fillId="0" borderId="0" xfId="0" applyFont="1"/>
    <xf numFmtId="0" fontId="13" fillId="0" borderId="0" xfId="0" applyFont="1" applyAlignment="1">
      <alignment horizontal="left"/>
    </xf>
    <xf numFmtId="0" fontId="15" fillId="0" borderId="0" xfId="0" applyFont="1"/>
    <xf numFmtId="0" fontId="11" fillId="0" borderId="2" xfId="0" applyFont="1" applyBorder="1" applyAlignment="1">
      <alignment horizontal="left" wrapText="1"/>
    </xf>
    <xf numFmtId="0" fontId="11" fillId="0" borderId="7" xfId="0" applyFont="1" applyBorder="1"/>
    <xf numFmtId="0" fontId="11" fillId="0" borderId="2" xfId="0" applyFont="1" applyBorder="1"/>
    <xf numFmtId="167" fontId="11" fillId="0" borderId="2" xfId="0" applyNumberFormat="1" applyFont="1" applyBorder="1"/>
    <xf numFmtId="0" fontId="11" fillId="0" borderId="15" xfId="0" applyFont="1" applyBorder="1"/>
    <xf numFmtId="1" fontId="11" fillId="0" borderId="2" xfId="0" applyNumberFormat="1" applyFont="1" applyBorder="1" applyAlignment="1">
      <alignment horizontal="right"/>
    </xf>
    <xf numFmtId="0" fontId="11" fillId="9" borderId="2" xfId="0" applyFont="1" applyFill="1" applyBorder="1"/>
    <xf numFmtId="0" fontId="11" fillId="0" borderId="4" xfId="0" applyFont="1" applyBorder="1" applyAlignment="1">
      <alignment wrapText="1"/>
    </xf>
    <xf numFmtId="0" fontId="11" fillId="0" borderId="0" xfId="0" applyFont="1"/>
    <xf numFmtId="0" fontId="11" fillId="0" borderId="2" xfId="0" applyFont="1" applyBorder="1" applyAlignment="1">
      <alignment horizontal="center" wrapText="1"/>
    </xf>
    <xf numFmtId="0" fontId="11" fillId="0" borderId="5" xfId="0" applyFont="1" applyBorder="1" applyAlignment="1">
      <alignment wrapText="1"/>
    </xf>
    <xf numFmtId="0" fontId="11" fillId="9" borderId="2" xfId="0" applyFont="1" applyFill="1" applyBorder="1" applyAlignment="1">
      <alignment horizontal="center" wrapText="1"/>
    </xf>
    <xf numFmtId="0" fontId="13" fillId="0" borderId="0" xfId="0" applyFont="1" applyAlignment="1">
      <alignment wrapText="1"/>
    </xf>
    <xf numFmtId="0" fontId="15" fillId="0" borderId="0" xfId="0" applyFont="1" applyAlignment="1">
      <alignment wrapText="1"/>
    </xf>
    <xf numFmtId="0" fontId="11" fillId="0" borderId="18" xfId="0" applyFont="1" applyBorder="1" applyAlignment="1">
      <alignment horizontal="left" wrapText="1"/>
    </xf>
    <xf numFmtId="0" fontId="11" fillId="0" borderId="18" xfId="0" applyFont="1" applyBorder="1" applyAlignment="1">
      <alignment horizontal="center"/>
    </xf>
    <xf numFmtId="0" fontId="11" fillId="9" borderId="15" xfId="0" applyFont="1" applyFill="1" applyBorder="1" applyAlignment="1">
      <alignment horizontal="left" wrapText="1"/>
    </xf>
    <xf numFmtId="0" fontId="0" fillId="9" borderId="0" xfId="0" applyFill="1"/>
    <xf numFmtId="0" fontId="11" fillId="9" borderId="2" xfId="0" applyFont="1" applyFill="1" applyBorder="1" applyAlignment="1">
      <alignment horizontal="left" wrapText="1"/>
    </xf>
    <xf numFmtId="167" fontId="11" fillId="9" borderId="2" xfId="0" applyNumberFormat="1" applyFont="1" applyFill="1" applyBorder="1" applyAlignment="1">
      <alignment wrapText="1"/>
    </xf>
    <xf numFmtId="0" fontId="11" fillId="0" borderId="15" xfId="0" applyFont="1" applyBorder="1" applyAlignment="1">
      <alignment horizontal="left" wrapText="1"/>
    </xf>
    <xf numFmtId="0" fontId="11" fillId="9" borderId="15" xfId="0" applyFont="1" applyFill="1" applyBorder="1"/>
    <xf numFmtId="0" fontId="11" fillId="0" borderId="36" xfId="0" applyFont="1" applyBorder="1" applyAlignment="1">
      <alignment horizontal="right"/>
    </xf>
    <xf numFmtId="0" fontId="11" fillId="0" borderId="18" xfId="0" applyFont="1" applyBorder="1" applyAlignment="1">
      <alignment horizontal="right"/>
    </xf>
    <xf numFmtId="0" fontId="11" fillId="0" borderId="61" xfId="0" applyFont="1" applyBorder="1" applyAlignment="1">
      <alignment horizontal="right"/>
    </xf>
    <xf numFmtId="0" fontId="11" fillId="9" borderId="7" xfId="0" applyFont="1" applyFill="1" applyBorder="1" applyAlignment="1">
      <alignment horizontal="left" wrapText="1"/>
    </xf>
    <xf numFmtId="0" fontId="11" fillId="9" borderId="7" xfId="0" applyFont="1" applyFill="1" applyBorder="1" applyAlignment="1">
      <alignment horizontal="center"/>
    </xf>
    <xf numFmtId="0" fontId="11" fillId="9" borderId="2" xfId="0" applyFont="1" applyFill="1" applyBorder="1" applyAlignment="1">
      <alignment horizontal="right" wrapText="1"/>
    </xf>
    <xf numFmtId="0" fontId="11" fillId="9" borderId="6" xfId="0" applyFont="1" applyFill="1" applyBorder="1" applyAlignment="1">
      <alignment horizontal="left" wrapText="1"/>
    </xf>
    <xf numFmtId="0" fontId="11" fillId="0" borderId="6" xfId="0" applyFont="1" applyBorder="1"/>
    <xf numFmtId="0" fontId="11" fillId="9" borderId="6" xfId="0" applyFont="1" applyFill="1" applyBorder="1" applyAlignment="1">
      <alignment horizontal="center"/>
    </xf>
    <xf numFmtId="0" fontId="11" fillId="0" borderId="7" xfId="0" applyFont="1" applyBorder="1" applyAlignment="1">
      <alignment horizontal="left" wrapText="1"/>
    </xf>
    <xf numFmtId="0" fontId="11" fillId="0" borderId="6" xfId="0" applyFont="1" applyBorder="1" applyAlignment="1">
      <alignment horizontal="left" wrapText="1"/>
    </xf>
    <xf numFmtId="0" fontId="11" fillId="0" borderId="7" xfId="0" applyFont="1" applyBorder="1" applyAlignment="1">
      <alignment horizontal="center"/>
    </xf>
    <xf numFmtId="0" fontId="11" fillId="0" borderId="8" xfId="0" applyFont="1" applyBorder="1" applyAlignment="1">
      <alignment horizontal="left" wrapText="1"/>
    </xf>
    <xf numFmtId="0" fontId="11" fillId="0" borderId="8" xfId="0" applyFont="1" applyBorder="1" applyAlignment="1">
      <alignment horizontal="right"/>
    </xf>
    <xf numFmtId="0" fontId="11" fillId="0" borderId="64" xfId="0" applyFont="1" applyBorder="1" applyAlignment="1">
      <alignment horizontal="right"/>
    </xf>
    <xf numFmtId="0" fontId="11" fillId="0" borderId="0" xfId="0" applyFont="1" applyAlignment="1">
      <alignment horizontal="right"/>
    </xf>
    <xf numFmtId="0" fontId="11" fillId="0" borderId="55" xfId="0" applyFont="1" applyBorder="1" applyAlignment="1">
      <alignment horizontal="left" wrapText="1"/>
    </xf>
    <xf numFmtId="0" fontId="11" fillId="9" borderId="3" xfId="0" applyFont="1" applyFill="1" applyBorder="1"/>
    <xf numFmtId="0" fontId="11" fillId="0" borderId="7" xfId="0" applyFont="1" applyBorder="1" applyAlignment="1">
      <alignment horizontal="center" wrapText="1"/>
    </xf>
    <xf numFmtId="0" fontId="10" fillId="9" borderId="2" xfId="0" applyFont="1" applyFill="1" applyBorder="1" applyAlignment="1">
      <alignment wrapText="1"/>
    </xf>
    <xf numFmtId="0" fontId="11" fillId="0" borderId="22" xfId="0" applyFont="1" applyBorder="1" applyAlignment="1">
      <alignment horizontal="left" vertical="center" wrapText="1"/>
    </xf>
    <xf numFmtId="0" fontId="11" fillId="0" borderId="23" xfId="0" applyFont="1" applyBorder="1" applyAlignment="1">
      <alignment horizontal="left" vertical="center" wrapText="1"/>
    </xf>
    <xf numFmtId="0" fontId="11" fillId="0" borderId="21" xfId="0" applyFont="1" applyBorder="1" applyAlignment="1">
      <alignment horizontal="left" vertical="center" wrapText="1"/>
    </xf>
    <xf numFmtId="0" fontId="17" fillId="0" borderId="6"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7" xfId="0" applyFont="1" applyBorder="1" applyAlignment="1">
      <alignment horizontal="center" vertical="center" wrapText="1"/>
    </xf>
    <xf numFmtId="0" fontId="11" fillId="0" borderId="6" xfId="0" applyFont="1" applyBorder="1" applyAlignment="1">
      <alignment horizontal="center" vertical="center"/>
    </xf>
    <xf numFmtId="0" fontId="11" fillId="0" borderId="1" xfId="0" applyFont="1" applyBorder="1" applyAlignment="1">
      <alignment horizontal="center" vertical="center"/>
    </xf>
    <xf numFmtId="0" fontId="11" fillId="0" borderId="6" xfId="0" applyFont="1" applyBorder="1" applyAlignment="1">
      <alignment horizontal="center" wrapText="1"/>
    </xf>
    <xf numFmtId="0" fontId="11" fillId="0" borderId="1" xfId="0" applyFont="1" applyBorder="1" applyAlignment="1">
      <alignment horizontal="center" wrapText="1"/>
    </xf>
    <xf numFmtId="0" fontId="11" fillId="0" borderId="7" xfId="0" applyFont="1" applyBorder="1" applyAlignment="1">
      <alignment horizontal="center" vertical="center" wrapText="1"/>
    </xf>
    <xf numFmtId="0" fontId="11" fillId="0" borderId="7" xfId="0" applyFont="1" applyBorder="1" applyAlignment="1">
      <alignment horizontal="center" vertical="center"/>
    </xf>
    <xf numFmtId="0" fontId="11" fillId="0" borderId="7"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17" fillId="0" borderId="2" xfId="0" applyFont="1" applyBorder="1" applyAlignment="1">
      <alignment horizontal="center" vertical="center" wrapText="1"/>
    </xf>
    <xf numFmtId="0" fontId="11" fillId="0" borderId="2" xfId="0" applyFont="1" applyBorder="1" applyAlignment="1">
      <alignment horizontal="center" vertical="center"/>
    </xf>
    <xf numFmtId="0" fontId="11" fillId="0" borderId="13" xfId="0" applyFont="1" applyBorder="1" applyAlignment="1">
      <alignment horizontal="left" vertical="center" wrapText="1"/>
    </xf>
    <xf numFmtId="0" fontId="17" fillId="0" borderId="7" xfId="0" applyFont="1" applyBorder="1" applyAlignment="1">
      <alignment horizontal="left" vertical="center" wrapText="1"/>
    </xf>
    <xf numFmtId="0" fontId="11" fillId="0" borderId="1" xfId="0" applyFont="1" applyBorder="1" applyAlignment="1">
      <alignment horizontal="left" vertical="center" wrapText="1"/>
    </xf>
    <xf numFmtId="0" fontId="11" fillId="0" borderId="55" xfId="0" applyFont="1" applyBorder="1" applyAlignment="1">
      <alignment horizontal="left" vertical="center" wrapText="1"/>
    </xf>
    <xf numFmtId="0" fontId="11" fillId="0" borderId="55" xfId="0" applyFont="1" applyBorder="1" applyAlignment="1">
      <alignment horizontal="center" vertical="center"/>
    </xf>
    <xf numFmtId="0" fontId="11" fillId="0" borderId="60" xfId="0" applyFont="1" applyBorder="1" applyAlignment="1">
      <alignment horizontal="right"/>
    </xf>
    <xf numFmtId="167" fontId="11" fillId="0" borderId="4" xfId="0" applyNumberFormat="1" applyFont="1" applyBorder="1" applyAlignment="1">
      <alignment horizontal="right"/>
    </xf>
    <xf numFmtId="167" fontId="11" fillId="0" borderId="3" xfId="0" applyNumberFormat="1" applyFont="1" applyBorder="1" applyAlignment="1">
      <alignment horizontal="right"/>
    </xf>
    <xf numFmtId="167" fontId="11" fillId="0" borderId="5" xfId="0" applyNumberFormat="1" applyFont="1" applyBorder="1" applyAlignment="1">
      <alignment horizontal="right"/>
    </xf>
    <xf numFmtId="0" fontId="11" fillId="0" borderId="6" xfId="0" applyFont="1" applyBorder="1" applyAlignment="1">
      <alignment wrapText="1"/>
    </xf>
    <xf numFmtId="0" fontId="11" fillId="0" borderId="63" xfId="0" applyFont="1" applyBorder="1" applyAlignment="1">
      <alignment horizontal="right"/>
    </xf>
    <xf numFmtId="0" fontId="11" fillId="0" borderId="1" xfId="0" applyFont="1" applyBorder="1" applyAlignment="1">
      <alignment wrapText="1"/>
    </xf>
    <xf numFmtId="0" fontId="11" fillId="0" borderId="1" xfId="0" applyFont="1" applyBorder="1" applyAlignment="1">
      <alignment horizontal="center"/>
    </xf>
    <xf numFmtId="0" fontId="11" fillId="0" borderId="1" xfId="0" applyFont="1" applyBorder="1" applyAlignment="1">
      <alignment horizontal="right"/>
    </xf>
    <xf numFmtId="0" fontId="11" fillId="0" borderId="45" xfId="0" applyFont="1" applyBorder="1" applyAlignment="1">
      <alignment horizontal="right"/>
    </xf>
    <xf numFmtId="167" fontId="11" fillId="0" borderId="7" xfId="0" applyNumberFormat="1" applyFont="1" applyBorder="1" applyAlignment="1">
      <alignment horizontal="right"/>
    </xf>
    <xf numFmtId="167" fontId="11" fillId="0" borderId="27" xfId="0" applyNumberFormat="1" applyFont="1" applyBorder="1" applyAlignment="1">
      <alignment horizontal="right"/>
    </xf>
    <xf numFmtId="167" fontId="11" fillId="0" borderId="57" xfId="0" applyNumberFormat="1" applyFont="1" applyBorder="1" applyAlignment="1">
      <alignment horizontal="right"/>
    </xf>
    <xf numFmtId="167" fontId="11" fillId="0" borderId="60" xfId="0" applyNumberFormat="1" applyFont="1" applyBorder="1" applyAlignment="1">
      <alignment horizontal="right"/>
    </xf>
    <xf numFmtId="0" fontId="11" fillId="0" borderId="55" xfId="0" applyFont="1" applyBorder="1" applyAlignment="1">
      <alignment wrapText="1"/>
    </xf>
    <xf numFmtId="0" fontId="11" fillId="0" borderId="55" xfId="0" applyFont="1" applyBorder="1" applyAlignment="1">
      <alignment horizontal="center" wrapText="1"/>
    </xf>
    <xf numFmtId="0" fontId="11" fillId="0" borderId="55" xfId="0" applyFont="1" applyBorder="1" applyAlignment="1">
      <alignment horizontal="right"/>
    </xf>
    <xf numFmtId="0" fontId="11" fillId="0" borderId="23" xfId="0" applyFont="1" applyBorder="1" applyAlignment="1">
      <alignment wrapText="1"/>
    </xf>
    <xf numFmtId="0" fontId="11" fillId="0" borderId="26" xfId="0" applyFont="1" applyBorder="1" applyAlignment="1">
      <alignment horizontal="right"/>
    </xf>
    <xf numFmtId="0" fontId="11" fillId="0" borderId="21" xfId="0" applyFont="1" applyBorder="1" applyAlignment="1">
      <alignment wrapText="1"/>
    </xf>
    <xf numFmtId="0" fontId="11" fillId="0" borderId="22" xfId="0" applyFont="1" applyBorder="1" applyAlignment="1">
      <alignment wrapText="1"/>
    </xf>
    <xf numFmtId="0" fontId="11" fillId="0" borderId="28" xfId="0" applyFont="1" applyBorder="1" applyAlignment="1">
      <alignment horizontal="right"/>
    </xf>
    <xf numFmtId="167" fontId="11" fillId="0" borderId="33" xfId="0" applyNumberFormat="1" applyFont="1" applyBorder="1" applyAlignment="1">
      <alignment horizontal="right"/>
    </xf>
    <xf numFmtId="0" fontId="11" fillId="0" borderId="25" xfId="0" applyFont="1" applyBorder="1" applyAlignment="1">
      <alignment horizontal="right"/>
    </xf>
    <xf numFmtId="0" fontId="11" fillId="0" borderId="13" xfId="0" applyFont="1" applyBorder="1" applyAlignment="1">
      <alignment wrapText="1"/>
    </xf>
    <xf numFmtId="167" fontId="11" fillId="0" borderId="11" xfId="0" applyNumberFormat="1" applyFont="1" applyBorder="1" applyAlignment="1">
      <alignment horizontal="right"/>
    </xf>
    <xf numFmtId="0" fontId="11" fillId="0" borderId="24" xfId="0" applyFont="1" applyBorder="1" applyAlignment="1">
      <alignment wrapText="1"/>
    </xf>
    <xf numFmtId="0" fontId="11" fillId="0" borderId="56" xfId="0" applyFont="1" applyBorder="1" applyAlignment="1">
      <alignment horizontal="right"/>
    </xf>
    <xf numFmtId="167" fontId="11" fillId="0" borderId="6" xfId="0" applyNumberFormat="1" applyFont="1" applyBorder="1" applyAlignment="1">
      <alignment horizontal="right"/>
    </xf>
    <xf numFmtId="0" fontId="11" fillId="0" borderId="21" xfId="0" applyFont="1" applyBorder="1"/>
    <xf numFmtId="0" fontId="11" fillId="0" borderId="13" xfId="0" applyFont="1" applyBorder="1"/>
    <xf numFmtId="0" fontId="11" fillId="0" borderId="22" xfId="0" applyFont="1" applyBorder="1"/>
    <xf numFmtId="0" fontId="11" fillId="0" borderId="33" xfId="0" applyFont="1" applyBorder="1"/>
    <xf numFmtId="0" fontId="11" fillId="9" borderId="6" xfId="0" applyFont="1" applyFill="1" applyBorder="1" applyAlignment="1">
      <alignment horizontal="center" wrapText="1"/>
    </xf>
    <xf numFmtId="3" fontId="11" fillId="0" borderId="6" xfId="0" applyNumberFormat="1" applyFont="1" applyBorder="1"/>
    <xf numFmtId="3" fontId="11" fillId="0" borderId="59" xfId="0" applyNumberFormat="1" applyFont="1" applyBorder="1"/>
    <xf numFmtId="0" fontId="11" fillId="9" borderId="7" xfId="0" applyFont="1" applyFill="1" applyBorder="1" applyAlignment="1">
      <alignment wrapText="1"/>
    </xf>
    <xf numFmtId="0" fontId="11" fillId="9" borderId="1" xfId="0" applyFont="1" applyFill="1" applyBorder="1" applyAlignment="1">
      <alignment wrapText="1"/>
    </xf>
    <xf numFmtId="0" fontId="11" fillId="9" borderId="1" xfId="0" applyFont="1" applyFill="1" applyBorder="1" applyAlignment="1">
      <alignment horizontal="center" wrapText="1"/>
    </xf>
    <xf numFmtId="167" fontId="11" fillId="9" borderId="7" xfId="0" applyNumberFormat="1" applyFont="1" applyFill="1" applyBorder="1"/>
    <xf numFmtId="167" fontId="11" fillId="9" borderId="27" xfId="0" applyNumberFormat="1" applyFont="1" applyFill="1" applyBorder="1"/>
    <xf numFmtId="167" fontId="11" fillId="9" borderId="60" xfId="0" applyNumberFormat="1" applyFont="1" applyFill="1" applyBorder="1"/>
    <xf numFmtId="0" fontId="11" fillId="9" borderId="1" xfId="0" applyFont="1" applyFill="1" applyBorder="1" applyAlignment="1">
      <alignment horizontal="left" wrapText="1"/>
    </xf>
    <xf numFmtId="0" fontId="11" fillId="9" borderId="1" xfId="0" applyFont="1" applyFill="1" applyBorder="1"/>
    <xf numFmtId="0" fontId="11" fillId="0" borderId="1" xfId="0" applyFont="1" applyBorder="1" applyAlignment="1">
      <alignment horizontal="left" wrapText="1"/>
    </xf>
    <xf numFmtId="0" fontId="11" fillId="0" borderId="1" xfId="0" applyFont="1" applyBorder="1"/>
    <xf numFmtId="0" fontId="11" fillId="9" borderId="7" xfId="0" applyFont="1" applyFill="1" applyBorder="1"/>
    <xf numFmtId="0" fontId="11" fillId="9" borderId="27" xfId="0" applyFont="1" applyFill="1" applyBorder="1" applyAlignment="1">
      <alignment wrapText="1"/>
    </xf>
    <xf numFmtId="0" fontId="11" fillId="9" borderId="33" xfId="0" applyFont="1" applyFill="1" applyBorder="1" applyAlignment="1">
      <alignment wrapText="1"/>
    </xf>
    <xf numFmtId="0" fontId="11" fillId="9" borderId="1" xfId="0" applyFont="1" applyFill="1" applyBorder="1" applyAlignment="1">
      <alignment horizontal="right"/>
    </xf>
    <xf numFmtId="0" fontId="11" fillId="0" borderId="40" xfId="0" applyFont="1" applyBorder="1" applyAlignment="1">
      <alignment horizontal="right"/>
    </xf>
    <xf numFmtId="0" fontId="11" fillId="0" borderId="21" xfId="0" applyFont="1" applyBorder="1" applyAlignment="1">
      <alignment horizontal="left" wrapText="1"/>
    </xf>
    <xf numFmtId="0" fontId="11" fillId="0" borderId="13" xfId="0" applyFont="1" applyBorder="1" applyAlignment="1">
      <alignment horizontal="left" wrapText="1"/>
    </xf>
    <xf numFmtId="0" fontId="10" fillId="0" borderId="13" xfId="0" applyFont="1" applyBorder="1" applyAlignment="1">
      <alignment horizontal="left" wrapText="1"/>
    </xf>
    <xf numFmtId="0" fontId="17" fillId="0" borderId="13" xfId="0" applyFont="1" applyBorder="1" applyAlignment="1">
      <alignment horizontal="left" wrapText="1"/>
    </xf>
    <xf numFmtId="0" fontId="11" fillId="0" borderId="22" xfId="0" applyFont="1" applyBorder="1" applyAlignment="1">
      <alignment horizontal="left" wrapText="1"/>
    </xf>
    <xf numFmtId="0" fontId="11" fillId="0" borderId="23" xfId="0" applyFont="1" applyBorder="1" applyAlignment="1">
      <alignment horizontal="left" wrapText="1"/>
    </xf>
    <xf numFmtId="0" fontId="11" fillId="0" borderId="24" xfId="0" applyFont="1" applyBorder="1" applyAlignment="1">
      <alignment horizontal="left" wrapText="1"/>
    </xf>
    <xf numFmtId="2" fontId="11" fillId="0" borderId="6" xfId="0" applyNumberFormat="1" applyFont="1" applyBorder="1" applyAlignment="1">
      <alignment horizontal="right"/>
    </xf>
    <xf numFmtId="2" fontId="11" fillId="0" borderId="59" xfId="0" applyNumberFormat="1" applyFont="1" applyBorder="1" applyAlignment="1">
      <alignment horizontal="right"/>
    </xf>
    <xf numFmtId="2" fontId="11" fillId="0" borderId="28" xfId="0" applyNumberFormat="1" applyFont="1" applyBorder="1" applyAlignment="1">
      <alignment horizontal="right"/>
    </xf>
    <xf numFmtId="0" fontId="11" fillId="0" borderId="49" xfId="0" applyFont="1" applyBorder="1" applyAlignment="1">
      <alignment horizontal="left" wrapText="1"/>
    </xf>
    <xf numFmtId="0" fontId="11" fillId="0" borderId="68" xfId="0" applyFont="1" applyBorder="1" applyAlignment="1">
      <alignment horizontal="left" wrapText="1"/>
    </xf>
    <xf numFmtId="0" fontId="11" fillId="9" borderId="66" xfId="0" applyFont="1" applyFill="1" applyBorder="1"/>
    <xf numFmtId="0" fontId="11" fillId="9" borderId="3" xfId="0" applyFont="1" applyFill="1" applyBorder="1" applyAlignment="1">
      <alignment horizontal="right"/>
    </xf>
    <xf numFmtId="0" fontId="11" fillId="9" borderId="66" xfId="0" applyFont="1" applyFill="1" applyBorder="1" applyAlignment="1">
      <alignment horizontal="right"/>
    </xf>
    <xf numFmtId="0" fontId="11" fillId="9" borderId="55" xfId="0" applyFont="1" applyFill="1" applyBorder="1" applyAlignment="1">
      <alignment horizontal="left" wrapText="1"/>
    </xf>
    <xf numFmtId="167" fontId="11" fillId="9" borderId="11" xfId="0" applyNumberFormat="1" applyFont="1" applyFill="1" applyBorder="1" applyAlignment="1">
      <alignment horizontal="right" wrapText="1"/>
    </xf>
    <xf numFmtId="0" fontId="11" fillId="9" borderId="11" xfId="0" applyFont="1" applyFill="1" applyBorder="1" applyAlignment="1">
      <alignment horizontal="right" wrapText="1"/>
    </xf>
    <xf numFmtId="0" fontId="11" fillId="0" borderId="14" xfId="0" applyFont="1" applyBorder="1" applyAlignment="1">
      <alignment horizontal="left" wrapText="1"/>
    </xf>
    <xf numFmtId="0" fontId="11" fillId="0" borderId="27" xfId="0" applyFont="1" applyBorder="1" applyAlignment="1">
      <alignment horizontal="center" vertical="center"/>
    </xf>
    <xf numFmtId="0" fontId="11" fillId="0" borderId="33" xfId="0" applyFont="1" applyBorder="1" applyAlignment="1">
      <alignment horizontal="center" vertical="center"/>
    </xf>
    <xf numFmtId="0" fontId="11" fillId="7" borderId="0" xfId="0" applyFont="1" applyFill="1"/>
    <xf numFmtId="0" fontId="11" fillId="0" borderId="22" xfId="0" applyFont="1" applyBorder="1" applyAlignment="1">
      <alignment vertical="center" wrapText="1"/>
    </xf>
    <xf numFmtId="0" fontId="11" fillId="0" borderId="18" xfId="0" applyFont="1" applyBorder="1" applyAlignment="1">
      <alignment horizontal="left" vertical="center" wrapText="1"/>
    </xf>
    <xf numFmtId="0" fontId="11" fillId="0" borderId="55" xfId="0" applyFont="1" applyBorder="1" applyAlignment="1">
      <alignment horizontal="center" vertical="center" wrapText="1"/>
    </xf>
    <xf numFmtId="0" fontId="17" fillId="0" borderId="2" xfId="0" applyFont="1" applyBorder="1" applyAlignment="1">
      <alignment horizontal="left" vertical="center" wrapText="1"/>
    </xf>
    <xf numFmtId="0" fontId="11" fillId="0" borderId="23" xfId="0" applyFont="1" applyBorder="1" applyAlignment="1">
      <alignment vertical="center" wrapText="1"/>
    </xf>
    <xf numFmtId="0" fontId="11" fillId="0" borderId="26" xfId="0" applyFont="1" applyBorder="1"/>
    <xf numFmtId="0" fontId="11" fillId="0" borderId="0" xfId="0" applyFont="1" applyAlignment="1">
      <alignment horizontal="center" vertical="center"/>
    </xf>
    <xf numFmtId="0" fontId="16" fillId="4" borderId="15" xfId="0" applyFont="1" applyFill="1" applyBorder="1" applyAlignment="1">
      <alignment horizontal="center" vertical="center"/>
    </xf>
    <xf numFmtId="0" fontId="16" fillId="4" borderId="58" xfId="0" applyFont="1" applyFill="1" applyBorder="1" applyAlignment="1">
      <alignment horizontal="center" vertical="center"/>
    </xf>
    <xf numFmtId="0" fontId="16" fillId="4" borderId="16" xfId="0" applyFont="1" applyFill="1" applyBorder="1" applyAlignment="1">
      <alignment horizontal="center" vertical="center"/>
    </xf>
    <xf numFmtId="0" fontId="10" fillId="21" borderId="15" xfId="0" applyFont="1" applyFill="1" applyBorder="1" applyAlignment="1">
      <alignment horizontal="center" wrapText="1"/>
    </xf>
    <xf numFmtId="0" fontId="10" fillId="21" borderId="15" xfId="0" applyFont="1" applyFill="1" applyBorder="1" applyAlignment="1">
      <alignment horizontal="center"/>
    </xf>
    <xf numFmtId="0" fontId="10" fillId="21" borderId="16" xfId="0" applyFont="1" applyFill="1" applyBorder="1" applyAlignment="1">
      <alignment horizontal="center" wrapText="1"/>
    </xf>
    <xf numFmtId="167" fontId="11" fillId="0" borderId="45" xfId="2" applyNumberFormat="1" applyFont="1" applyFill="1" applyBorder="1"/>
    <xf numFmtId="0" fontId="10" fillId="0" borderId="48" xfId="0" applyFont="1" applyBorder="1"/>
    <xf numFmtId="0" fontId="10" fillId="0" borderId="51" xfId="0" applyFont="1" applyBorder="1"/>
    <xf numFmtId="167" fontId="11" fillId="0" borderId="26" xfId="2" applyNumberFormat="1" applyFont="1" applyFill="1" applyBorder="1"/>
    <xf numFmtId="0" fontId="11" fillId="0" borderId="0" xfId="0" applyFont="1" applyAlignment="1">
      <alignment horizontal="left"/>
    </xf>
    <xf numFmtId="0" fontId="20" fillId="26" borderId="6" xfId="0" applyFont="1" applyFill="1" applyBorder="1" applyAlignment="1">
      <alignment horizontal="center" wrapText="1"/>
    </xf>
    <xf numFmtId="0" fontId="20" fillId="26" borderId="6" xfId="0" applyFont="1" applyFill="1" applyBorder="1" applyAlignment="1">
      <alignment horizontal="center"/>
    </xf>
    <xf numFmtId="0" fontId="20" fillId="26" borderId="59" xfId="0" applyFont="1" applyFill="1" applyBorder="1" applyAlignment="1">
      <alignment horizontal="center" wrapText="1"/>
    </xf>
    <xf numFmtId="0" fontId="20" fillId="26" borderId="32" xfId="0" applyFont="1" applyFill="1" applyBorder="1" applyAlignment="1">
      <alignment horizontal="center" wrapText="1"/>
    </xf>
    <xf numFmtId="0" fontId="20" fillId="26" borderId="63" xfId="0" applyFont="1" applyFill="1" applyBorder="1" applyAlignment="1">
      <alignment horizontal="center" wrapText="1"/>
    </xf>
    <xf numFmtId="0" fontId="20" fillId="26" borderId="25" xfId="0" applyFont="1" applyFill="1" applyBorder="1" applyAlignment="1">
      <alignment horizontal="center" wrapText="1"/>
    </xf>
    <xf numFmtId="167" fontId="11" fillId="0" borderId="28" xfId="0" applyNumberFormat="1" applyFont="1" applyBorder="1" applyAlignment="1">
      <alignment horizontal="right"/>
    </xf>
    <xf numFmtId="167" fontId="11" fillId="0" borderId="32" xfId="0" applyNumberFormat="1" applyFont="1" applyBorder="1" applyAlignment="1">
      <alignment horizontal="right"/>
    </xf>
    <xf numFmtId="0" fontId="3" fillId="0" borderId="6" xfId="0" applyFont="1" applyBorder="1" applyAlignment="1">
      <alignment horizontal="left" vertical="center" wrapText="1"/>
    </xf>
    <xf numFmtId="0" fontId="2" fillId="2" borderId="15"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16" xfId="0" applyFont="1" applyFill="1" applyBorder="1" applyAlignment="1">
      <alignment horizontal="center" vertical="center"/>
    </xf>
    <xf numFmtId="0" fontId="11" fillId="0" borderId="20" xfId="0" applyFont="1" applyBorder="1" applyAlignment="1">
      <alignment horizontal="left" wrapText="1"/>
    </xf>
    <xf numFmtId="0" fontId="11" fillId="0" borderId="53" xfId="0" applyFont="1" applyBorder="1" applyAlignment="1">
      <alignment horizontal="right"/>
    </xf>
    <xf numFmtId="0" fontId="11" fillId="0" borderId="16" xfId="0" applyFont="1" applyBorder="1" applyAlignment="1">
      <alignment horizontal="right"/>
    </xf>
    <xf numFmtId="2" fontId="11" fillId="0" borderId="59" xfId="0" applyNumberFormat="1" applyFont="1" applyBorder="1" applyAlignment="1">
      <alignment horizontal="right" wrapText="1"/>
    </xf>
    <xf numFmtId="2" fontId="11" fillId="0" borderId="6" xfId="0" applyNumberFormat="1" applyFont="1" applyBorder="1" applyAlignment="1">
      <alignment horizontal="right" wrapText="1"/>
    </xf>
    <xf numFmtId="2" fontId="11" fillId="0" borderId="32" xfId="0" applyNumberFormat="1" applyFont="1" applyBorder="1" applyAlignment="1">
      <alignment horizontal="right" wrapText="1"/>
    </xf>
    <xf numFmtId="0" fontId="11" fillId="0" borderId="8" xfId="0" applyFont="1" applyBorder="1" applyAlignment="1">
      <alignment horizontal="center"/>
    </xf>
    <xf numFmtId="0" fontId="11" fillId="0" borderId="45" xfId="0" applyFont="1" applyBorder="1" applyAlignment="1">
      <alignment horizontal="center"/>
    </xf>
    <xf numFmtId="0" fontId="10" fillId="10" borderId="6" xfId="0" applyFont="1" applyFill="1" applyBorder="1" applyAlignment="1">
      <alignment horizontal="center"/>
    </xf>
    <xf numFmtId="0" fontId="10" fillId="10" borderId="59" xfId="0" applyFont="1" applyFill="1" applyBorder="1" applyAlignment="1">
      <alignment horizontal="center" wrapText="1"/>
    </xf>
    <xf numFmtId="0" fontId="10" fillId="10" borderId="6" xfId="0" applyFont="1" applyFill="1" applyBorder="1" applyAlignment="1">
      <alignment horizontal="center" wrapText="1"/>
    </xf>
    <xf numFmtId="0" fontId="10" fillId="10" borderId="63" xfId="0" applyFont="1" applyFill="1" applyBorder="1" applyAlignment="1">
      <alignment horizontal="center" wrapText="1"/>
    </xf>
    <xf numFmtId="0" fontId="10" fillId="10" borderId="32" xfId="0" applyFont="1" applyFill="1" applyBorder="1" applyAlignment="1">
      <alignment horizontal="center" wrapText="1"/>
    </xf>
    <xf numFmtId="0" fontId="10" fillId="10" borderId="28" xfId="0" applyFont="1" applyFill="1" applyBorder="1" applyAlignment="1">
      <alignment horizontal="center" wrapText="1"/>
    </xf>
    <xf numFmtId="0" fontId="10" fillId="6" borderId="6" xfId="0" applyFont="1" applyFill="1" applyBorder="1" applyAlignment="1">
      <alignment horizontal="center" vertical="center"/>
    </xf>
    <xf numFmtId="0" fontId="10" fillId="6" borderId="59" xfId="0" applyFont="1" applyFill="1" applyBorder="1" applyAlignment="1">
      <alignment horizontal="center" vertical="center"/>
    </xf>
    <xf numFmtId="0" fontId="10" fillId="6" borderId="16" xfId="0" applyFont="1" applyFill="1" applyBorder="1" applyAlignment="1">
      <alignment horizontal="center" vertical="center"/>
    </xf>
    <xf numFmtId="0" fontId="17" fillId="0" borderId="27" xfId="0" applyFont="1" applyBorder="1" applyAlignment="1">
      <alignment horizontal="left" vertical="center" wrapText="1"/>
    </xf>
    <xf numFmtId="0" fontId="11" fillId="0" borderId="0" xfId="0" applyFont="1" applyAlignment="1">
      <alignment vertical="top" wrapText="1"/>
    </xf>
    <xf numFmtId="0" fontId="11" fillId="0" borderId="0" xfId="0" applyFont="1" applyAlignment="1">
      <alignment vertical="center" wrapText="1"/>
    </xf>
    <xf numFmtId="0" fontId="17" fillId="0" borderId="45" xfId="0" applyFont="1" applyBorder="1" applyAlignment="1">
      <alignment horizontal="left" vertical="center" wrapText="1"/>
    </xf>
    <xf numFmtId="0" fontId="17" fillId="0" borderId="1" xfId="0" applyFont="1" applyBorder="1" applyAlignment="1">
      <alignment horizontal="left" vertical="center" wrapText="1"/>
    </xf>
    <xf numFmtId="0" fontId="17" fillId="0" borderId="59" xfId="0" applyFont="1" applyBorder="1" applyAlignment="1">
      <alignment horizontal="left" vertical="center" wrapText="1"/>
    </xf>
    <xf numFmtId="0" fontId="17" fillId="0" borderId="0" xfId="0" applyFont="1"/>
    <xf numFmtId="0" fontId="11" fillId="0" borderId="24" xfId="0" applyFont="1" applyBorder="1" applyAlignment="1">
      <alignment horizontal="left" vertical="center" wrapText="1"/>
    </xf>
    <xf numFmtId="167" fontId="11" fillId="9" borderId="2" xfId="0" applyNumberFormat="1" applyFont="1" applyFill="1" applyBorder="1"/>
    <xf numFmtId="0" fontId="11" fillId="9" borderId="6" xfId="0" applyFont="1" applyFill="1" applyBorder="1" applyAlignment="1">
      <alignment horizontal="right"/>
    </xf>
    <xf numFmtId="0" fontId="17" fillId="0" borderId="4" xfId="0" applyFont="1" applyBorder="1" applyAlignment="1">
      <alignment wrapText="1"/>
    </xf>
    <xf numFmtId="0" fontId="17" fillId="0" borderId="59" xfId="0" applyFont="1" applyBorder="1" applyAlignment="1">
      <alignment wrapText="1"/>
    </xf>
    <xf numFmtId="0" fontId="20" fillId="5" borderId="6" xfId="0" applyFont="1" applyFill="1" applyBorder="1" applyAlignment="1">
      <alignment horizontal="center" vertical="center"/>
    </xf>
    <xf numFmtId="0" fontId="20" fillId="5" borderId="59" xfId="0" applyFont="1" applyFill="1" applyBorder="1" applyAlignment="1">
      <alignment horizontal="center" vertical="center"/>
    </xf>
    <xf numFmtId="0" fontId="20" fillId="5" borderId="28" xfId="0" applyFont="1" applyFill="1" applyBorder="1" applyAlignment="1">
      <alignment horizontal="center" vertical="center"/>
    </xf>
    <xf numFmtId="0" fontId="17" fillId="5" borderId="34" xfId="0" applyFont="1" applyFill="1" applyBorder="1" applyAlignment="1">
      <alignment horizontal="left" vertical="center" wrapText="1"/>
    </xf>
    <xf numFmtId="0" fontId="17" fillId="5" borderId="32" xfId="0" applyFont="1" applyFill="1" applyBorder="1" applyAlignment="1">
      <alignment horizontal="center" vertical="center"/>
    </xf>
    <xf numFmtId="0" fontId="17" fillId="5" borderId="25" xfId="0" applyFont="1" applyFill="1" applyBorder="1" applyAlignment="1">
      <alignment horizontal="center" vertical="center"/>
    </xf>
    <xf numFmtId="0" fontId="17" fillId="5" borderId="28" xfId="0" applyFont="1" applyFill="1" applyBorder="1" applyAlignment="1">
      <alignment horizontal="center" vertical="center"/>
    </xf>
    <xf numFmtId="0" fontId="17" fillId="5" borderId="49" xfId="0" applyFont="1" applyFill="1" applyBorder="1" applyAlignment="1">
      <alignment horizontal="left" vertical="center" wrapText="1"/>
    </xf>
    <xf numFmtId="0" fontId="17" fillId="5" borderId="40" xfId="0" applyFont="1" applyFill="1" applyBorder="1" applyAlignment="1">
      <alignment horizontal="center" vertical="center"/>
    </xf>
    <xf numFmtId="0" fontId="11" fillId="0" borderId="27" xfId="0" applyFont="1" applyBorder="1" applyAlignment="1">
      <alignment horizontal="left" vertical="center" wrapText="1"/>
    </xf>
    <xf numFmtId="0" fontId="11" fillId="0" borderId="4" xfId="0" applyFont="1" applyBorder="1" applyAlignment="1">
      <alignment horizontal="left" vertical="center" wrapText="1"/>
    </xf>
    <xf numFmtId="0" fontId="11" fillId="0" borderId="3" xfId="0" applyFont="1" applyBorder="1" applyAlignment="1">
      <alignment horizontal="center" vertical="center"/>
    </xf>
    <xf numFmtId="0" fontId="11" fillId="0" borderId="3" xfId="0" applyFont="1" applyBorder="1" applyAlignment="1">
      <alignment vertical="center" wrapText="1"/>
    </xf>
    <xf numFmtId="0" fontId="11" fillId="0" borderId="5" xfId="0" applyFont="1" applyBorder="1" applyAlignment="1">
      <alignment vertical="center" wrapText="1"/>
    </xf>
    <xf numFmtId="0" fontId="11" fillId="0" borderId="54" xfId="0" applyFont="1" applyBorder="1"/>
    <xf numFmtId="0" fontId="17" fillId="0" borderId="2" xfId="0" applyFont="1" applyBorder="1" applyAlignment="1">
      <alignment horizontal="center"/>
    </xf>
    <xf numFmtId="0" fontId="17" fillId="0" borderId="18" xfId="0" applyFont="1" applyBorder="1" applyAlignment="1">
      <alignment horizontal="center"/>
    </xf>
    <xf numFmtId="0" fontId="17" fillId="0" borderId="18" xfId="2" applyNumberFormat="1" applyFont="1" applyBorder="1"/>
    <xf numFmtId="0" fontId="17" fillId="0" borderId="18" xfId="2" applyNumberFormat="1" applyFont="1" applyBorder="1" applyAlignment="1">
      <alignment wrapText="1"/>
    </xf>
    <xf numFmtId="0" fontId="17" fillId="0" borderId="19" xfId="2" applyNumberFormat="1" applyFont="1" applyBorder="1" applyAlignment="1">
      <alignment wrapText="1"/>
    </xf>
    <xf numFmtId="0" fontId="17" fillId="0" borderId="15" xfId="0" applyFont="1" applyBorder="1" applyAlignment="1">
      <alignment horizontal="center"/>
    </xf>
    <xf numFmtId="167" fontId="11" fillId="9" borderId="4" xfId="0" applyNumberFormat="1" applyFont="1" applyFill="1" applyBorder="1"/>
    <xf numFmtId="173" fontId="0" fillId="0" borderId="0" xfId="0" applyNumberFormat="1"/>
    <xf numFmtId="0" fontId="11" fillId="0" borderId="18" xfId="0" applyFont="1" applyBorder="1" applyAlignment="1">
      <alignment horizontal="center" vertical="center"/>
    </xf>
    <xf numFmtId="167" fontId="11" fillId="0" borderId="1" xfId="0" applyNumberFormat="1" applyFont="1" applyBorder="1" applyAlignment="1">
      <alignment horizontal="right"/>
    </xf>
    <xf numFmtId="167" fontId="11" fillId="0" borderId="46" xfId="0" applyNumberFormat="1" applyFont="1" applyBorder="1" applyAlignment="1">
      <alignment horizontal="right"/>
    </xf>
    <xf numFmtId="0" fontId="11" fillId="9" borderId="27" xfId="0" applyFont="1" applyFill="1" applyBorder="1" applyAlignment="1">
      <alignment horizontal="right"/>
    </xf>
    <xf numFmtId="167" fontId="11" fillId="0" borderId="11" xfId="0" applyNumberFormat="1" applyFont="1" applyBorder="1"/>
    <xf numFmtId="168" fontId="0" fillId="0" borderId="0" xfId="0" applyNumberFormat="1"/>
    <xf numFmtId="0" fontId="17" fillId="0" borderId="7" xfId="0" applyFont="1" applyBorder="1" applyAlignment="1">
      <alignment wrapText="1"/>
    </xf>
    <xf numFmtId="0" fontId="17" fillId="9" borderId="7" xfId="0" applyFont="1" applyFill="1" applyBorder="1" applyAlignment="1">
      <alignment wrapText="1"/>
    </xf>
    <xf numFmtId="0" fontId="17" fillId="9" borderId="7" xfId="0" applyFont="1" applyFill="1" applyBorder="1" applyAlignment="1">
      <alignment horizontal="center"/>
    </xf>
    <xf numFmtId="0" fontId="17" fillId="9" borderId="7" xfId="0" applyFont="1" applyFill="1" applyBorder="1" applyAlignment="1">
      <alignment horizontal="right"/>
    </xf>
    <xf numFmtId="0" fontId="17" fillId="9" borderId="27" xfId="0" applyFont="1" applyFill="1" applyBorder="1" applyAlignment="1">
      <alignment horizontal="right"/>
    </xf>
    <xf numFmtId="167" fontId="17" fillId="0" borderId="5" xfId="0" applyNumberFormat="1" applyFont="1" applyBorder="1" applyAlignment="1">
      <alignment horizontal="right" wrapText="1"/>
    </xf>
    <xf numFmtId="167" fontId="17" fillId="0" borderId="2" xfId="0" applyNumberFormat="1" applyFont="1" applyBorder="1" applyAlignment="1">
      <alignment horizontal="right" wrapText="1"/>
    </xf>
    <xf numFmtId="167" fontId="17" fillId="0" borderId="3" xfId="0" applyNumberFormat="1" applyFont="1" applyBorder="1" applyAlignment="1">
      <alignment horizontal="right" wrapText="1"/>
    </xf>
    <xf numFmtId="0" fontId="17" fillId="0" borderId="2" xfId="0" applyFont="1" applyBorder="1" applyAlignment="1">
      <alignment wrapText="1"/>
    </xf>
    <xf numFmtId="0" fontId="17" fillId="0" borderId="2" xfId="0" applyFont="1" applyBorder="1" applyAlignment="1">
      <alignment horizontal="right"/>
    </xf>
    <xf numFmtId="167" fontId="17" fillId="0" borderId="2" xfId="0" applyNumberFormat="1" applyFont="1" applyBorder="1" applyAlignment="1">
      <alignment horizontal="right"/>
    </xf>
    <xf numFmtId="167" fontId="17" fillId="0" borderId="4" xfId="0" applyNumberFormat="1" applyFont="1" applyBorder="1" applyAlignment="1">
      <alignment horizontal="right" wrapText="1"/>
    </xf>
    <xf numFmtId="2" fontId="17" fillId="0" borderId="2" xfId="0" applyNumberFormat="1" applyFont="1" applyBorder="1" applyAlignment="1">
      <alignment horizontal="right" wrapText="1"/>
    </xf>
    <xf numFmtId="0" fontId="17" fillId="0" borderId="6" xfId="0" applyFont="1" applyBorder="1" applyAlignment="1">
      <alignment wrapText="1"/>
    </xf>
    <xf numFmtId="0" fontId="17" fillId="0" borderId="6" xfId="0" applyFont="1" applyBorder="1" applyAlignment="1">
      <alignment horizontal="center"/>
    </xf>
    <xf numFmtId="167" fontId="17" fillId="0" borderId="6" xfId="0" applyNumberFormat="1" applyFont="1" applyBorder="1" applyAlignment="1">
      <alignment horizontal="right"/>
    </xf>
    <xf numFmtId="167" fontId="17" fillId="0" borderId="59" xfId="0" applyNumberFormat="1" applyFont="1" applyBorder="1" applyAlignment="1">
      <alignment horizontal="right" wrapText="1"/>
    </xf>
    <xf numFmtId="167" fontId="17" fillId="0" borderId="6" xfId="0" applyNumberFormat="1" applyFont="1" applyBorder="1" applyAlignment="1">
      <alignment horizontal="right" wrapText="1"/>
    </xf>
    <xf numFmtId="167" fontId="17" fillId="0" borderId="32" xfId="0" applyNumberFormat="1" applyFont="1" applyBorder="1" applyAlignment="1">
      <alignment horizontal="right" wrapText="1"/>
    </xf>
    <xf numFmtId="0" fontId="17" fillId="7" borderId="0" xfId="0" applyFont="1" applyFill="1"/>
    <xf numFmtId="0" fontId="17" fillId="0" borderId="1" xfId="0" applyFont="1" applyBorder="1" applyAlignment="1">
      <alignment wrapText="1"/>
    </xf>
    <xf numFmtId="0" fontId="17" fillId="0" borderId="1" xfId="0" applyFont="1" applyBorder="1" applyAlignment="1">
      <alignment horizontal="center"/>
    </xf>
    <xf numFmtId="0" fontId="17" fillId="0" borderId="1" xfId="0" applyFont="1" applyBorder="1" applyAlignment="1">
      <alignment horizontal="right"/>
    </xf>
    <xf numFmtId="0" fontId="17" fillId="0" borderId="40" xfId="0" applyFont="1" applyBorder="1" applyAlignment="1">
      <alignment horizontal="right"/>
    </xf>
    <xf numFmtId="0" fontId="17" fillId="9" borderId="1" xfId="0" applyFont="1" applyFill="1" applyBorder="1" applyAlignment="1">
      <alignment wrapText="1"/>
    </xf>
    <xf numFmtId="0" fontId="17" fillId="9" borderId="1" xfId="0" applyFont="1" applyFill="1" applyBorder="1" applyAlignment="1">
      <alignment horizontal="center"/>
    </xf>
    <xf numFmtId="167" fontId="17" fillId="9" borderId="1" xfId="0" applyNumberFormat="1" applyFont="1" applyFill="1" applyBorder="1"/>
    <xf numFmtId="0" fontId="17" fillId="0" borderId="45" xfId="0" applyFont="1" applyBorder="1" applyAlignment="1">
      <alignment horizontal="right"/>
    </xf>
    <xf numFmtId="0" fontId="17" fillId="0" borderId="46" xfId="0" applyFont="1" applyBorder="1" applyAlignment="1">
      <alignment horizontal="right"/>
    </xf>
    <xf numFmtId="0" fontId="17" fillId="0" borderId="7" xfId="0" applyFont="1" applyBorder="1" applyAlignment="1">
      <alignment horizontal="center"/>
    </xf>
    <xf numFmtId="0" fontId="17" fillId="0" borderId="7" xfId="0" applyFont="1" applyBorder="1"/>
    <xf numFmtId="0" fontId="17" fillId="0" borderId="27" xfId="0" applyFont="1" applyBorder="1" applyAlignment="1">
      <alignment wrapText="1"/>
    </xf>
    <xf numFmtId="0" fontId="17" fillId="0" borderId="60" xfId="0" applyFont="1" applyBorder="1" applyAlignment="1">
      <alignment wrapText="1"/>
    </xf>
    <xf numFmtId="0" fontId="17" fillId="0" borderId="57" xfId="0" applyFont="1" applyBorder="1" applyAlignment="1">
      <alignment wrapText="1"/>
    </xf>
    <xf numFmtId="0" fontId="17" fillId="0" borderId="61" xfId="0" applyFont="1" applyBorder="1" applyAlignment="1">
      <alignment wrapText="1"/>
    </xf>
    <xf numFmtId="0" fontId="17" fillId="0" borderId="6" xfId="0" applyFont="1" applyBorder="1"/>
    <xf numFmtId="0" fontId="17" fillId="0" borderId="32" xfId="0" applyFont="1" applyBorder="1" applyAlignment="1">
      <alignment wrapText="1"/>
    </xf>
    <xf numFmtId="0" fontId="17" fillId="0" borderId="63" xfId="0" applyFont="1" applyBorder="1" applyAlignment="1">
      <alignment wrapText="1"/>
    </xf>
    <xf numFmtId="0" fontId="17" fillId="0" borderId="25" xfId="0" applyFont="1" applyBorder="1" applyAlignment="1">
      <alignment wrapText="1"/>
    </xf>
    <xf numFmtId="0" fontId="17" fillId="0" borderId="7" xfId="0" applyFont="1" applyBorder="1" applyAlignment="1">
      <alignment horizontal="right"/>
    </xf>
    <xf numFmtId="167" fontId="17" fillId="0" borderId="7" xfId="0" applyNumberFormat="1" applyFont="1" applyBorder="1"/>
    <xf numFmtId="167" fontId="17" fillId="0" borderId="27" xfId="0" applyNumberFormat="1" applyFont="1" applyBorder="1"/>
    <xf numFmtId="167" fontId="17" fillId="0" borderId="1" xfId="0" applyNumberFormat="1" applyFont="1" applyBorder="1" applyAlignment="1">
      <alignment horizontal="right"/>
    </xf>
    <xf numFmtId="167" fontId="17" fillId="0" borderId="46" xfId="0" applyNumberFormat="1" applyFont="1" applyBorder="1" applyAlignment="1">
      <alignment horizontal="right"/>
    </xf>
    <xf numFmtId="167" fontId="17" fillId="0" borderId="40" xfId="0" applyNumberFormat="1" applyFont="1" applyBorder="1" applyAlignment="1">
      <alignment horizontal="right"/>
    </xf>
    <xf numFmtId="0" fontId="17" fillId="0" borderId="6" xfId="0" applyFont="1" applyBorder="1" applyAlignment="1">
      <alignment horizontal="right"/>
    </xf>
    <xf numFmtId="167" fontId="17" fillId="0" borderId="6" xfId="0" applyNumberFormat="1" applyFont="1" applyBorder="1"/>
    <xf numFmtId="167" fontId="17" fillId="0" borderId="59" xfId="0" applyNumberFormat="1" applyFont="1" applyBorder="1"/>
    <xf numFmtId="0" fontId="17" fillId="0" borderId="15" xfId="0" applyFont="1" applyBorder="1" applyAlignment="1">
      <alignment horizontal="right"/>
    </xf>
    <xf numFmtId="0" fontId="17" fillId="0" borderId="62" xfId="0" applyFont="1" applyBorder="1" applyAlignment="1">
      <alignment horizontal="right"/>
    </xf>
    <xf numFmtId="0" fontId="17" fillId="0" borderId="42" xfId="0" applyFont="1" applyBorder="1" applyAlignment="1">
      <alignment horizontal="right"/>
    </xf>
    <xf numFmtId="0" fontId="17" fillId="0" borderId="37" xfId="0" applyFont="1" applyBorder="1" applyAlignment="1">
      <alignment horizontal="right"/>
    </xf>
    <xf numFmtId="0" fontId="17" fillId="0" borderId="23" xfId="0" applyFont="1" applyBorder="1" applyAlignment="1">
      <alignment wrapText="1"/>
    </xf>
    <xf numFmtId="0" fontId="17" fillId="0" borderId="26" xfId="0" applyFont="1" applyBorder="1" applyAlignment="1">
      <alignment horizontal="right"/>
    </xf>
    <xf numFmtId="0" fontId="17" fillId="0" borderId="18" xfId="0" applyFont="1" applyBorder="1"/>
    <xf numFmtId="0" fontId="17" fillId="0" borderId="2" xfId="0" applyFont="1" applyBorder="1"/>
    <xf numFmtId="0" fontId="17" fillId="0" borderId="2" xfId="2" applyNumberFormat="1" applyFont="1" applyBorder="1"/>
    <xf numFmtId="0" fontId="17" fillId="0" borderId="2" xfId="2" applyNumberFormat="1" applyFont="1" applyBorder="1" applyAlignment="1">
      <alignment wrapText="1"/>
    </xf>
    <xf numFmtId="0" fontId="17" fillId="0" borderId="11" xfId="2" applyNumberFormat="1" applyFont="1" applyBorder="1"/>
    <xf numFmtId="0" fontId="17" fillId="0" borderId="15" xfId="0" applyFont="1" applyBorder="1"/>
    <xf numFmtId="0" fontId="17" fillId="0" borderId="15" xfId="2" applyNumberFormat="1" applyFont="1" applyBorder="1"/>
    <xf numFmtId="0" fontId="17" fillId="0" borderId="15" xfId="2" applyNumberFormat="1" applyFont="1" applyBorder="1" applyAlignment="1">
      <alignment wrapText="1"/>
    </xf>
    <xf numFmtId="0" fontId="17" fillId="0" borderId="16" xfId="2" applyNumberFormat="1" applyFont="1" applyBorder="1"/>
    <xf numFmtId="0" fontId="24" fillId="0" borderId="29" xfId="0" applyFont="1" applyBorder="1"/>
    <xf numFmtId="0" fontId="17" fillId="0" borderId="30" xfId="0" applyFont="1" applyBorder="1" applyAlignment="1">
      <alignment horizontal="left"/>
    </xf>
    <xf numFmtId="0" fontId="17" fillId="0" borderId="30" xfId="0" applyFont="1" applyBorder="1"/>
    <xf numFmtId="0" fontId="17" fillId="0" borderId="31" xfId="0" applyFont="1" applyBorder="1"/>
    <xf numFmtId="0" fontId="17" fillId="0" borderId="0" xfId="0" applyFont="1" applyAlignment="1">
      <alignment horizontal="left"/>
    </xf>
    <xf numFmtId="168" fontId="11" fillId="0" borderId="2" xfId="1" applyNumberFormat="1" applyFont="1" applyFill="1" applyBorder="1" applyAlignment="1">
      <alignment horizontal="right"/>
    </xf>
    <xf numFmtId="168" fontId="11" fillId="0" borderId="4" xfId="1" applyNumberFormat="1" applyFont="1" applyFill="1" applyBorder="1" applyAlignment="1">
      <alignment horizontal="right"/>
    </xf>
    <xf numFmtId="168" fontId="11" fillId="0" borderId="3" xfId="1" applyNumberFormat="1" applyFont="1" applyFill="1" applyBorder="1" applyAlignment="1">
      <alignment horizontal="right"/>
    </xf>
    <xf numFmtId="168" fontId="11" fillId="0" borderId="5" xfId="1" applyNumberFormat="1" applyFont="1" applyFill="1" applyBorder="1" applyAlignment="1">
      <alignment horizontal="right"/>
    </xf>
    <xf numFmtId="168" fontId="11" fillId="0" borderId="11" xfId="1" applyNumberFormat="1" applyFont="1" applyFill="1" applyBorder="1" applyAlignment="1">
      <alignment horizontal="right"/>
    </xf>
    <xf numFmtId="0" fontId="17" fillId="0" borderId="33" xfId="0" applyFont="1" applyBorder="1" applyAlignment="1">
      <alignment horizontal="right"/>
    </xf>
    <xf numFmtId="0" fontId="11" fillId="9" borderId="6" xfId="0" applyFont="1" applyFill="1" applyBorder="1" applyAlignment="1">
      <alignment horizontal="right" wrapText="1"/>
    </xf>
    <xf numFmtId="167" fontId="11" fillId="9" borderId="6" xfId="0" applyNumberFormat="1" applyFont="1" applyFill="1" applyBorder="1" applyAlignment="1">
      <alignment horizontal="right"/>
    </xf>
    <xf numFmtId="1" fontId="11" fillId="0" borderId="7" xfId="0" applyNumberFormat="1" applyFont="1" applyBorder="1" applyAlignment="1">
      <alignment horizontal="right"/>
    </xf>
    <xf numFmtId="0" fontId="11" fillId="0" borderId="7" xfId="0" applyFont="1" applyBorder="1" applyAlignment="1">
      <alignment horizontal="right" wrapText="1"/>
    </xf>
    <xf numFmtId="0" fontId="17" fillId="0" borderId="33" xfId="0" applyFont="1" applyBorder="1" applyAlignment="1">
      <alignment horizontal="right" wrapText="1"/>
    </xf>
    <xf numFmtId="1" fontId="11" fillId="9" borderId="7" xfId="0" applyNumberFormat="1" applyFont="1" applyFill="1" applyBorder="1" applyAlignment="1">
      <alignment horizontal="right"/>
    </xf>
    <xf numFmtId="0" fontId="11" fillId="0" borderId="27" xfId="0" applyFont="1" applyBorder="1" applyAlignment="1">
      <alignment horizontal="right" wrapText="1"/>
    </xf>
    <xf numFmtId="0" fontId="11" fillId="0" borderId="4" xfId="0" applyFont="1" applyBorder="1" applyAlignment="1">
      <alignment horizontal="right" wrapText="1"/>
    </xf>
    <xf numFmtId="0" fontId="11" fillId="9" borderId="59" xfId="0" applyFont="1" applyFill="1" applyBorder="1" applyAlignment="1">
      <alignment horizontal="right" wrapText="1"/>
    </xf>
    <xf numFmtId="167" fontId="11" fillId="9" borderId="59" xfId="0" applyNumberFormat="1" applyFont="1" applyFill="1" applyBorder="1" applyAlignment="1">
      <alignment horizontal="right"/>
    </xf>
    <xf numFmtId="167" fontId="11" fillId="0" borderId="11" xfId="0" applyNumberFormat="1" applyFont="1" applyBorder="1" applyAlignment="1">
      <alignment horizontal="right" wrapText="1"/>
    </xf>
    <xf numFmtId="167" fontId="11" fillId="0" borderId="45" xfId="0" applyNumberFormat="1" applyFont="1" applyBorder="1" applyAlignment="1">
      <alignment horizontal="right"/>
    </xf>
    <xf numFmtId="167" fontId="11" fillId="0" borderId="6" xfId="0" applyNumberFormat="1" applyFont="1" applyBorder="1" applyAlignment="1">
      <alignment horizontal="right" wrapText="1"/>
    </xf>
    <xf numFmtId="0" fontId="17" fillId="0" borderId="11" xfId="0" applyFont="1" applyBorder="1" applyAlignment="1">
      <alignment horizontal="right"/>
    </xf>
    <xf numFmtId="0" fontId="17" fillId="0" borderId="28" xfId="0" applyFont="1" applyBorder="1" applyAlignment="1">
      <alignment horizontal="right"/>
    </xf>
    <xf numFmtId="0" fontId="11" fillId="0" borderId="1" xfId="0" applyFont="1" applyBorder="1" applyAlignment="1">
      <alignment horizontal="right" wrapText="1"/>
    </xf>
    <xf numFmtId="0" fontId="11" fillId="0" borderId="60" xfId="0" applyFont="1" applyBorder="1" applyAlignment="1">
      <alignment horizontal="right" wrapText="1"/>
    </xf>
    <xf numFmtId="0" fontId="11" fillId="0" borderId="18" xfId="0" applyFont="1" applyBorder="1" applyAlignment="1">
      <alignment horizontal="right" wrapText="1"/>
    </xf>
    <xf numFmtId="0" fontId="11" fillId="0" borderId="33" xfId="0" applyFont="1" applyBorder="1" applyAlignment="1">
      <alignment horizontal="right" wrapText="1"/>
    </xf>
    <xf numFmtId="168" fontId="17" fillId="0" borderId="2" xfId="1" applyNumberFormat="1" applyFont="1" applyFill="1" applyBorder="1" applyAlignment="1">
      <alignment horizontal="right"/>
    </xf>
    <xf numFmtId="168" fontId="17" fillId="0" borderId="4" xfId="1" applyNumberFormat="1" applyFont="1" applyFill="1" applyBorder="1" applyAlignment="1">
      <alignment horizontal="right" wrapText="1"/>
    </xf>
    <xf numFmtId="168" fontId="17" fillId="0" borderId="2" xfId="1" applyNumberFormat="1" applyFont="1" applyFill="1" applyBorder="1" applyAlignment="1">
      <alignment horizontal="right" wrapText="1"/>
    </xf>
    <xf numFmtId="168" fontId="17" fillId="0" borderId="5" xfId="1" applyNumberFormat="1" applyFont="1" applyFill="1" applyBorder="1" applyAlignment="1">
      <alignment horizontal="right" wrapText="1"/>
    </xf>
    <xf numFmtId="0" fontId="13" fillId="0" borderId="33" xfId="0" applyFont="1" applyBorder="1" applyAlignment="1">
      <alignment horizontal="right"/>
    </xf>
    <xf numFmtId="0" fontId="19" fillId="0" borderId="0" xfId="0" applyFont="1" applyAlignment="1">
      <alignment vertical="center"/>
    </xf>
    <xf numFmtId="0" fontId="24" fillId="3" borderId="15" xfId="0" applyFont="1" applyFill="1" applyBorder="1" applyAlignment="1">
      <alignment horizontal="center" vertical="center" wrapText="1"/>
    </xf>
    <xf numFmtId="0" fontId="24" fillId="3" borderId="58" xfId="0" applyFont="1" applyFill="1" applyBorder="1" applyAlignment="1">
      <alignment horizontal="center" vertical="center" wrapText="1"/>
    </xf>
    <xf numFmtId="0" fontId="24" fillId="3" borderId="16" xfId="0" applyFont="1" applyFill="1" applyBorder="1" applyAlignment="1">
      <alignment horizontal="center" vertical="center" wrapText="1"/>
    </xf>
    <xf numFmtId="0" fontId="13" fillId="0" borderId="7" xfId="0" applyFont="1" applyBorder="1" applyAlignment="1">
      <alignment horizontal="left" vertical="center" wrapText="1"/>
    </xf>
    <xf numFmtId="0" fontId="13" fillId="0" borderId="7" xfId="0" applyFont="1" applyBorder="1" applyAlignment="1">
      <alignment horizontal="center" vertical="center" wrapText="1"/>
    </xf>
    <xf numFmtId="0" fontId="13" fillId="0" borderId="7" xfId="0" applyFont="1" applyBorder="1" applyAlignment="1">
      <alignment horizontal="right"/>
    </xf>
    <xf numFmtId="167" fontId="13" fillId="0" borderId="7" xfId="0" applyNumberFormat="1" applyFont="1" applyBorder="1" applyAlignment="1">
      <alignment horizontal="right"/>
    </xf>
    <xf numFmtId="167" fontId="13" fillId="0" borderId="27" xfId="0" applyNumberFormat="1" applyFont="1" applyBorder="1" applyAlignment="1">
      <alignment horizontal="right"/>
    </xf>
    <xf numFmtId="167" fontId="13" fillId="0" borderId="33" xfId="0" applyNumberFormat="1" applyFont="1" applyBorder="1" applyAlignment="1">
      <alignment horizontal="right"/>
    </xf>
    <xf numFmtId="0" fontId="13" fillId="0" borderId="2" xfId="0" applyFont="1" applyBorder="1" applyAlignment="1">
      <alignment horizontal="left" vertical="center" wrapText="1"/>
    </xf>
    <xf numFmtId="0" fontId="13" fillId="0" borderId="2" xfId="0" applyFont="1" applyBorder="1" applyAlignment="1">
      <alignment horizontal="center" vertical="center" wrapText="1"/>
    </xf>
    <xf numFmtId="0" fontId="13" fillId="0" borderId="2" xfId="0" applyFont="1" applyBorder="1" applyAlignment="1">
      <alignment horizontal="right"/>
    </xf>
    <xf numFmtId="167" fontId="13" fillId="0" borderId="2" xfId="0" applyNumberFormat="1" applyFont="1" applyBorder="1" applyAlignment="1">
      <alignment horizontal="right"/>
    </xf>
    <xf numFmtId="167" fontId="13" fillId="0" borderId="4" xfId="0" applyNumberFormat="1" applyFont="1" applyBorder="1" applyAlignment="1">
      <alignment horizontal="right"/>
    </xf>
    <xf numFmtId="167" fontId="13" fillId="0" borderId="11" xfId="0" applyNumberFormat="1" applyFont="1" applyBorder="1" applyAlignment="1">
      <alignment horizontal="right"/>
    </xf>
    <xf numFmtId="0" fontId="13" fillId="0" borderId="0" xfId="0" applyFont="1" applyAlignment="1">
      <alignment vertical="center" wrapText="1"/>
    </xf>
    <xf numFmtId="0" fontId="13" fillId="0" borderId="6" xfId="0" applyFont="1" applyBorder="1" applyAlignment="1">
      <alignment horizontal="left" vertical="center" wrapText="1"/>
    </xf>
    <xf numFmtId="0" fontId="13" fillId="0" borderId="6" xfId="0" applyFont="1" applyBorder="1" applyAlignment="1">
      <alignment horizontal="center" vertical="center" wrapText="1"/>
    </xf>
    <xf numFmtId="0" fontId="13" fillId="0" borderId="6" xfId="0" applyFont="1" applyBorder="1" applyAlignment="1">
      <alignment horizontal="right"/>
    </xf>
    <xf numFmtId="167" fontId="13" fillId="0" borderId="6" xfId="0" applyNumberFormat="1" applyFont="1" applyBorder="1" applyAlignment="1">
      <alignment horizontal="right"/>
    </xf>
    <xf numFmtId="167" fontId="13" fillId="0" borderId="59" xfId="0" applyNumberFormat="1" applyFont="1" applyBorder="1" applyAlignment="1">
      <alignment horizontal="right"/>
    </xf>
    <xf numFmtId="167" fontId="13" fillId="0" borderId="28" xfId="0" applyNumberFormat="1" applyFont="1" applyBorder="1" applyAlignment="1">
      <alignment horizontal="right"/>
    </xf>
    <xf numFmtId="167" fontId="13" fillId="8" borderId="2" xfId="0" applyNumberFormat="1" applyFont="1" applyFill="1" applyBorder="1" applyAlignment="1">
      <alignment horizontal="right" wrapText="1"/>
    </xf>
    <xf numFmtId="167" fontId="13" fillId="8" borderId="4" xfId="0" applyNumberFormat="1" applyFont="1" applyFill="1" applyBorder="1" applyAlignment="1">
      <alignment horizontal="right" wrapText="1"/>
    </xf>
    <xf numFmtId="167" fontId="13" fillId="8" borderId="11" xfId="0" applyNumberFormat="1" applyFont="1" applyFill="1" applyBorder="1" applyAlignment="1">
      <alignment horizontal="right" wrapText="1"/>
    </xf>
    <xf numFmtId="3" fontId="13" fillId="0" borderId="7" xfId="0" applyNumberFormat="1" applyFont="1" applyBorder="1" applyAlignment="1">
      <alignment horizontal="right"/>
    </xf>
    <xf numFmtId="3" fontId="13" fillId="0" borderId="27" xfId="0" applyNumberFormat="1" applyFont="1" applyBorder="1" applyAlignment="1">
      <alignment horizontal="right"/>
    </xf>
    <xf numFmtId="3" fontId="13" fillId="0" borderId="33" xfId="0" applyNumberFormat="1" applyFont="1" applyBorder="1" applyAlignment="1">
      <alignment horizontal="right"/>
    </xf>
    <xf numFmtId="167" fontId="13" fillId="8" borderId="2" xfId="0" applyNumberFormat="1" applyFont="1" applyFill="1" applyBorder="1" applyAlignment="1">
      <alignment horizontal="right"/>
    </xf>
    <xf numFmtId="167" fontId="13" fillId="8" borderId="4" xfId="0" applyNumberFormat="1" applyFont="1" applyFill="1" applyBorder="1" applyAlignment="1">
      <alignment horizontal="right"/>
    </xf>
    <xf numFmtId="167" fontId="13" fillId="8" borderId="11" xfId="0" applyNumberFormat="1" applyFont="1" applyFill="1" applyBorder="1" applyAlignment="1">
      <alignment horizontal="right"/>
    </xf>
    <xf numFmtId="0" fontId="13" fillId="0" borderId="23" xfId="0" applyFont="1" applyBorder="1" applyAlignment="1">
      <alignment vertical="center" wrapText="1"/>
    </xf>
    <xf numFmtId="0" fontId="25" fillId="0" borderId="7" xfId="0" applyFont="1" applyBorder="1" applyAlignment="1">
      <alignment horizontal="left" vertical="center" wrapText="1"/>
    </xf>
    <xf numFmtId="0" fontId="25" fillId="0" borderId="7" xfId="0" applyFont="1" applyBorder="1" applyAlignment="1">
      <alignment horizontal="center" vertical="center" wrapText="1"/>
    </xf>
    <xf numFmtId="0" fontId="25" fillId="0" borderId="7" xfId="0" applyFont="1" applyBorder="1" applyAlignment="1">
      <alignment horizontal="right" wrapText="1"/>
    </xf>
    <xf numFmtId="167" fontId="25" fillId="0" borderId="7" xfId="0" applyNumberFormat="1" applyFont="1" applyBorder="1" applyAlignment="1">
      <alignment horizontal="right" wrapText="1"/>
    </xf>
    <xf numFmtId="167" fontId="25" fillId="0" borderId="27" xfId="0" applyNumberFormat="1" applyFont="1" applyBorder="1" applyAlignment="1">
      <alignment horizontal="right" wrapText="1"/>
    </xf>
    <xf numFmtId="167" fontId="25" fillId="0" borderId="33" xfId="0" applyNumberFormat="1" applyFont="1" applyBorder="1" applyAlignment="1">
      <alignment horizontal="right" wrapText="1"/>
    </xf>
    <xf numFmtId="0" fontId="13" fillId="0" borderId="21" xfId="0" applyFont="1" applyBorder="1" applyAlignment="1">
      <alignment vertical="center" wrapText="1"/>
    </xf>
    <xf numFmtId="0" fontId="13" fillId="0" borderId="7" xfId="0" applyFont="1" applyBorder="1" applyAlignment="1">
      <alignment horizontal="right" wrapText="1"/>
    </xf>
    <xf numFmtId="0" fontId="13" fillId="0" borderId="27" xfId="0" applyFont="1" applyBorder="1" applyAlignment="1">
      <alignment horizontal="right" wrapText="1"/>
    </xf>
    <xf numFmtId="0" fontId="13" fillId="0" borderId="33" xfId="0" applyFont="1" applyBorder="1" applyAlignment="1">
      <alignment horizontal="right" wrapText="1"/>
    </xf>
    <xf numFmtId="0" fontId="13" fillId="0" borderId="27" xfId="0" applyFont="1" applyBorder="1" applyAlignment="1">
      <alignment horizontal="right"/>
    </xf>
    <xf numFmtId="0" fontId="13" fillId="0" borderId="21" xfId="0" applyFont="1" applyBorder="1" applyAlignment="1">
      <alignment horizontal="left" vertical="center" wrapText="1"/>
    </xf>
    <xf numFmtId="167" fontId="13" fillId="0" borderId="2" xfId="0" applyNumberFormat="1" applyFont="1" applyBorder="1" applyAlignment="1">
      <alignment horizontal="right" vertical="center"/>
    </xf>
    <xf numFmtId="0" fontId="13" fillId="0" borderId="13" xfId="0" applyFont="1" applyBorder="1" applyAlignment="1">
      <alignment horizontal="left" vertical="center" wrapText="1"/>
    </xf>
    <xf numFmtId="0" fontId="13" fillId="0" borderId="4" xfId="0" applyFont="1" applyBorder="1" applyAlignment="1">
      <alignment horizontal="right"/>
    </xf>
    <xf numFmtId="0" fontId="13" fillId="0" borderId="11" xfId="0" applyFont="1" applyBorder="1" applyAlignment="1">
      <alignment horizontal="right"/>
    </xf>
    <xf numFmtId="0" fontId="13" fillId="0" borderId="22" xfId="0" applyFont="1" applyBorder="1" applyAlignment="1">
      <alignment vertical="center" wrapText="1"/>
    </xf>
    <xf numFmtId="0" fontId="13" fillId="0" borderId="0" xfId="0" applyFont="1" applyAlignment="1">
      <alignment horizontal="center" vertical="center"/>
    </xf>
    <xf numFmtId="171" fontId="13" fillId="0" borderId="7" xfId="1" applyNumberFormat="1" applyFont="1" applyBorder="1" applyAlignment="1">
      <alignment horizontal="right"/>
    </xf>
    <xf numFmtId="170" fontId="13" fillId="0" borderId="7" xfId="1" applyNumberFormat="1" applyFont="1" applyBorder="1" applyAlignment="1">
      <alignment horizontal="right"/>
    </xf>
    <xf numFmtId="171" fontId="13" fillId="0" borderId="27" xfId="1" applyNumberFormat="1" applyFont="1" applyBorder="1" applyAlignment="1">
      <alignment horizontal="right"/>
    </xf>
    <xf numFmtId="171" fontId="13" fillId="0" borderId="33" xfId="1" applyNumberFormat="1" applyFont="1" applyBorder="1" applyAlignment="1">
      <alignment horizontal="right"/>
    </xf>
    <xf numFmtId="0" fontId="13" fillId="0" borderId="0" xfId="0" applyFont="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horizontal="center"/>
    </xf>
    <xf numFmtId="2" fontId="11" fillId="0" borderId="7" xfId="0" applyNumberFormat="1" applyFont="1" applyBorder="1" applyAlignment="1">
      <alignment horizontal="right"/>
    </xf>
    <xf numFmtId="2" fontId="11" fillId="0" borderId="27" xfId="0" applyNumberFormat="1" applyFont="1" applyBorder="1" applyAlignment="1">
      <alignment horizontal="right" wrapText="1"/>
    </xf>
    <xf numFmtId="2" fontId="11" fillId="0" borderId="19" xfId="0" applyNumberFormat="1" applyFont="1" applyBorder="1" applyAlignment="1">
      <alignment horizontal="right" wrapText="1"/>
    </xf>
    <xf numFmtId="2" fontId="11" fillId="0" borderId="4" xfId="0" applyNumberFormat="1" applyFont="1" applyBorder="1" applyAlignment="1">
      <alignment horizontal="right" wrapText="1"/>
    </xf>
    <xf numFmtId="2" fontId="11" fillId="0" borderId="11" xfId="0" applyNumberFormat="1" applyFont="1" applyBorder="1" applyAlignment="1">
      <alignment horizontal="right" wrapText="1"/>
    </xf>
    <xf numFmtId="2" fontId="11" fillId="0" borderId="33" xfId="0" applyNumberFormat="1" applyFont="1" applyBorder="1" applyAlignment="1">
      <alignment horizontal="right" wrapText="1"/>
    </xf>
    <xf numFmtId="2" fontId="11" fillId="0" borderId="6" xfId="2" applyNumberFormat="1" applyFont="1" applyFill="1" applyBorder="1" applyAlignment="1">
      <alignment horizontal="right"/>
    </xf>
    <xf numFmtId="167" fontId="17" fillId="0" borderId="53" xfId="0" applyNumberFormat="1" applyFont="1" applyBorder="1" applyAlignment="1">
      <alignment horizontal="right"/>
    </xf>
    <xf numFmtId="167" fontId="17" fillId="0" borderId="11" xfId="0" applyNumberFormat="1" applyFont="1" applyBorder="1" applyAlignment="1">
      <alignment horizontal="right"/>
    </xf>
    <xf numFmtId="0" fontId="11" fillId="0" borderId="57" xfId="0" applyFont="1" applyBorder="1" applyAlignment="1">
      <alignment horizontal="right"/>
    </xf>
    <xf numFmtId="0" fontId="17" fillId="0" borderId="19" xfId="0" applyFont="1" applyBorder="1" applyAlignment="1">
      <alignment horizontal="right" wrapText="1"/>
    </xf>
    <xf numFmtId="0" fontId="11" fillId="0" borderId="11" xfId="0" applyFont="1" applyBorder="1" applyAlignment="1">
      <alignment horizontal="right" wrapText="1"/>
    </xf>
    <xf numFmtId="166" fontId="11" fillId="0" borderId="7" xfId="0" applyNumberFormat="1" applyFont="1" applyBorder="1" applyAlignment="1">
      <alignment horizontal="right"/>
    </xf>
    <xf numFmtId="166" fontId="11" fillId="0" borderId="27" xfId="0" applyNumberFormat="1" applyFont="1" applyBorder="1" applyAlignment="1">
      <alignment horizontal="right"/>
    </xf>
    <xf numFmtId="166" fontId="11" fillId="0" borderId="33" xfId="0" applyNumberFormat="1" applyFont="1" applyBorder="1" applyAlignment="1">
      <alignment horizontal="right"/>
    </xf>
    <xf numFmtId="0" fontId="17" fillId="0" borderId="4" xfId="0" applyFont="1" applyBorder="1" applyAlignment="1">
      <alignment horizontal="right" wrapText="1"/>
    </xf>
    <xf numFmtId="0" fontId="17" fillId="0" borderId="11" xfId="0" applyFont="1" applyBorder="1" applyAlignment="1">
      <alignment horizontal="right" wrapText="1"/>
    </xf>
    <xf numFmtId="168" fontId="11" fillId="0" borderId="55" xfId="1" applyNumberFormat="1" applyFont="1" applyBorder="1" applyAlignment="1">
      <alignment horizontal="right"/>
    </xf>
    <xf numFmtId="168" fontId="11" fillId="0" borderId="65" xfId="1" applyNumberFormat="1" applyFont="1" applyBorder="1" applyAlignment="1">
      <alignment horizontal="right"/>
    </xf>
    <xf numFmtId="168" fontId="11" fillId="0" borderId="56" xfId="1" applyNumberFormat="1" applyFont="1" applyBorder="1" applyAlignment="1">
      <alignment horizontal="right"/>
    </xf>
    <xf numFmtId="167" fontId="11" fillId="0" borderId="26" xfId="0" applyNumberFormat="1" applyFont="1" applyBorder="1" applyAlignment="1">
      <alignment horizontal="right"/>
    </xf>
    <xf numFmtId="0" fontId="11" fillId="0" borderId="65" xfId="0" applyFont="1" applyBorder="1" applyAlignment="1">
      <alignment horizontal="right"/>
    </xf>
    <xf numFmtId="0" fontId="11" fillId="0" borderId="5" xfId="0" applyFont="1" applyBorder="1" applyAlignment="1">
      <alignment horizontal="right"/>
    </xf>
    <xf numFmtId="0" fontId="11" fillId="0" borderId="12" xfId="0" applyFont="1" applyBorder="1" applyAlignment="1">
      <alignment horizontal="right"/>
    </xf>
    <xf numFmtId="0" fontId="11" fillId="0" borderId="58" xfId="0" applyFont="1" applyBorder="1" applyAlignment="1">
      <alignment horizontal="right"/>
    </xf>
    <xf numFmtId="167" fontId="11" fillId="0" borderId="27" xfId="0" applyNumberFormat="1" applyFont="1" applyBorder="1" applyAlignment="1">
      <alignment horizontal="right" wrapText="1"/>
    </xf>
    <xf numFmtId="167" fontId="11" fillId="0" borderId="7" xfId="0" applyNumberFormat="1" applyFont="1" applyBorder="1" applyAlignment="1">
      <alignment horizontal="right" wrapText="1"/>
    </xf>
    <xf numFmtId="167" fontId="11" fillId="0" borderId="60" xfId="0" applyNumberFormat="1" applyFont="1" applyBorder="1" applyAlignment="1">
      <alignment horizontal="right" wrapText="1"/>
    </xf>
    <xf numFmtId="167" fontId="11" fillId="0" borderId="61" xfId="0" applyNumberFormat="1" applyFont="1" applyBorder="1" applyAlignment="1">
      <alignment horizontal="right" wrapText="1"/>
    </xf>
    <xf numFmtId="0" fontId="11" fillId="9" borderId="0" xfId="0" applyFont="1" applyFill="1"/>
    <xf numFmtId="167" fontId="11" fillId="9" borderId="2" xfId="0" applyNumberFormat="1" applyFont="1" applyFill="1" applyBorder="1" applyAlignment="1">
      <alignment horizontal="right" wrapText="1"/>
    </xf>
    <xf numFmtId="167" fontId="11" fillId="9" borderId="4" xfId="0" applyNumberFormat="1" applyFont="1" applyFill="1" applyBorder="1" applyAlignment="1">
      <alignment horizontal="right" wrapText="1"/>
    </xf>
    <xf numFmtId="0" fontId="11" fillId="9" borderId="4" xfId="0" applyFont="1" applyFill="1" applyBorder="1" applyAlignment="1">
      <alignment horizontal="right" wrapText="1"/>
    </xf>
    <xf numFmtId="0" fontId="11" fillId="0" borderId="2" xfId="0" applyFont="1" applyBorder="1" applyAlignment="1">
      <alignment horizontal="right" wrapText="1"/>
    </xf>
    <xf numFmtId="0" fontId="11" fillId="0" borderId="5" xfId="0" applyFont="1" applyBorder="1" applyAlignment="1">
      <alignment horizontal="right" wrapText="1"/>
    </xf>
    <xf numFmtId="0" fontId="13" fillId="0" borderId="45" xfId="0" applyFont="1" applyBorder="1" applyAlignment="1">
      <alignment horizontal="right" wrapText="1"/>
    </xf>
    <xf numFmtId="0" fontId="11" fillId="9" borderId="28" xfId="0" applyFont="1" applyFill="1" applyBorder="1" applyAlignment="1">
      <alignment horizontal="right"/>
    </xf>
    <xf numFmtId="0" fontId="11" fillId="0" borderId="55" xfId="0" applyFont="1" applyBorder="1" applyAlignment="1">
      <alignment horizontal="center"/>
    </xf>
    <xf numFmtId="0" fontId="22" fillId="0" borderId="57" xfId="0" applyFont="1" applyBorder="1" applyAlignment="1">
      <alignment horizontal="right"/>
    </xf>
    <xf numFmtId="43" fontId="11" fillId="0" borderId="0" xfId="1" applyFont="1" applyBorder="1" applyAlignment="1">
      <alignment horizontal="right"/>
    </xf>
    <xf numFmtId="43" fontId="11" fillId="0" borderId="7" xfId="1" applyFont="1" applyBorder="1" applyAlignment="1">
      <alignment horizontal="right"/>
    </xf>
    <xf numFmtId="43" fontId="11" fillId="0" borderId="27" xfId="1" applyFont="1" applyBorder="1" applyAlignment="1">
      <alignment horizontal="right"/>
    </xf>
    <xf numFmtId="0" fontId="17" fillId="0" borderId="57" xfId="0" applyFont="1" applyBorder="1" applyAlignment="1">
      <alignment horizontal="right"/>
    </xf>
    <xf numFmtId="3" fontId="11" fillId="0" borderId="55" xfId="0" applyNumberFormat="1" applyFont="1" applyBorder="1" applyAlignment="1">
      <alignment horizontal="right"/>
    </xf>
    <xf numFmtId="3" fontId="11" fillId="0" borderId="65" xfId="0" applyNumberFormat="1" applyFont="1" applyBorder="1" applyAlignment="1">
      <alignment horizontal="right"/>
    </xf>
    <xf numFmtId="3" fontId="11" fillId="0" borderId="33" xfId="0" applyNumberFormat="1" applyFont="1" applyBorder="1" applyAlignment="1">
      <alignment horizontal="right"/>
    </xf>
    <xf numFmtId="170" fontId="11" fillId="0" borderId="27" xfId="0" applyNumberFormat="1" applyFont="1" applyBorder="1" applyAlignment="1">
      <alignment horizontal="right"/>
    </xf>
    <xf numFmtId="170" fontId="11" fillId="0" borderId="33" xfId="0" applyNumberFormat="1" applyFont="1" applyBorder="1" applyAlignment="1">
      <alignment horizontal="right"/>
    </xf>
    <xf numFmtId="3" fontId="11" fillId="0" borderId="7" xfId="0" applyNumberFormat="1" applyFont="1" applyBorder="1" applyAlignment="1">
      <alignment horizontal="right"/>
    </xf>
    <xf numFmtId="3" fontId="11" fillId="0" borderId="27" xfId="0" applyNumberFormat="1" applyFont="1" applyBorder="1" applyAlignment="1">
      <alignment horizontal="right"/>
    </xf>
    <xf numFmtId="3" fontId="11" fillId="0" borderId="11" xfId="0" applyNumberFormat="1" applyFont="1" applyBorder="1" applyAlignment="1">
      <alignment horizontal="right"/>
    </xf>
    <xf numFmtId="3" fontId="11" fillId="0" borderId="1" xfId="0" applyNumberFormat="1" applyFont="1" applyBorder="1" applyAlignment="1">
      <alignment horizontal="right"/>
    </xf>
    <xf numFmtId="3" fontId="11" fillId="0" borderId="45" xfId="0" applyNumberFormat="1" applyFont="1" applyBorder="1" applyAlignment="1">
      <alignment horizontal="right"/>
    </xf>
    <xf numFmtId="3" fontId="11" fillId="0" borderId="28" xfId="0" applyNumberFormat="1" applyFont="1" applyBorder="1" applyAlignment="1">
      <alignment horizontal="right"/>
    </xf>
    <xf numFmtId="0" fontId="11" fillId="9" borderId="15" xfId="0" applyFont="1" applyFill="1" applyBorder="1" applyAlignment="1">
      <alignment horizontal="center"/>
    </xf>
    <xf numFmtId="0" fontId="17" fillId="0" borderId="7" xfId="0" applyFont="1" applyBorder="1" applyAlignment="1">
      <alignment horizontal="right" wrapText="1"/>
    </xf>
    <xf numFmtId="0" fontId="17" fillId="0" borderId="57" xfId="0" applyFont="1" applyBorder="1" applyAlignment="1">
      <alignment horizontal="right" wrapText="1"/>
    </xf>
    <xf numFmtId="0" fontId="17" fillId="0" borderId="60" xfId="0" applyFont="1" applyBorder="1" applyAlignment="1">
      <alignment horizontal="right" wrapText="1"/>
    </xf>
    <xf numFmtId="0" fontId="17" fillId="0" borderId="27" xfId="0" applyFont="1" applyBorder="1" applyAlignment="1">
      <alignment horizontal="right"/>
    </xf>
    <xf numFmtId="0" fontId="17" fillId="0" borderId="5" xfId="0" applyFont="1" applyBorder="1" applyAlignment="1">
      <alignment horizontal="right"/>
    </xf>
    <xf numFmtId="0" fontId="17" fillId="0" borderId="4" xfId="0" applyFont="1" applyBorder="1" applyAlignment="1">
      <alignment horizontal="right"/>
    </xf>
    <xf numFmtId="0" fontId="17" fillId="0" borderId="3" xfId="0" applyFont="1" applyBorder="1" applyAlignment="1">
      <alignment horizontal="right"/>
    </xf>
    <xf numFmtId="167" fontId="17" fillId="0" borderId="4" xfId="0" applyNumberFormat="1" applyFont="1" applyBorder="1" applyAlignment="1">
      <alignment horizontal="right"/>
    </xf>
    <xf numFmtId="0" fontId="17" fillId="0" borderId="63" xfId="0" applyFont="1" applyBorder="1" applyAlignment="1">
      <alignment horizontal="right"/>
    </xf>
    <xf numFmtId="0" fontId="17" fillId="0" borderId="32" xfId="0" applyFont="1" applyBorder="1" applyAlignment="1">
      <alignment horizontal="right"/>
    </xf>
    <xf numFmtId="172" fontId="11" fillId="0" borderId="7" xfId="0" applyNumberFormat="1" applyFont="1" applyBorder="1" applyAlignment="1">
      <alignment horizontal="right"/>
    </xf>
    <xf numFmtId="172" fontId="11" fillId="0" borderId="2" xfId="0" applyNumberFormat="1" applyFont="1" applyBorder="1" applyAlignment="1">
      <alignment horizontal="right"/>
    </xf>
    <xf numFmtId="172" fontId="11" fillId="0" borderId="11" xfId="0" applyNumberFormat="1" applyFont="1" applyBorder="1" applyAlignment="1">
      <alignment horizontal="right"/>
    </xf>
    <xf numFmtId="168" fontId="11" fillId="0" borderId="7" xfId="1" applyNumberFormat="1" applyFont="1" applyFill="1" applyBorder="1" applyAlignment="1">
      <alignment horizontal="right"/>
    </xf>
    <xf numFmtId="168" fontId="11" fillId="0" borderId="6" xfId="1" applyNumberFormat="1" applyFont="1" applyFill="1" applyBorder="1" applyAlignment="1">
      <alignment horizontal="right"/>
    </xf>
    <xf numFmtId="0" fontId="17" fillId="0" borderId="55" xfId="0" applyFont="1" applyBorder="1" applyAlignment="1">
      <alignment wrapText="1"/>
    </xf>
    <xf numFmtId="0" fontId="17" fillId="0" borderId="55" xfId="0" applyFont="1" applyBorder="1" applyAlignment="1">
      <alignment horizontal="center"/>
    </xf>
    <xf numFmtId="0" fontId="17" fillId="0" borderId="2" xfId="0" applyFont="1" applyBorder="1" applyAlignment="1">
      <alignment horizontal="right" wrapText="1"/>
    </xf>
    <xf numFmtId="167" fontId="11" fillId="0" borderId="2" xfId="0" applyNumberFormat="1" applyFont="1" applyBorder="1" applyAlignment="1">
      <alignment horizontal="right" wrapText="1"/>
    </xf>
    <xf numFmtId="167" fontId="11" fillId="0" borderId="4" xfId="0" applyNumberFormat="1" applyFont="1" applyBorder="1" applyAlignment="1">
      <alignment horizontal="right" wrapText="1"/>
    </xf>
    <xf numFmtId="167" fontId="11" fillId="0" borderId="5" xfId="0" applyNumberFormat="1" applyFont="1" applyBorder="1" applyAlignment="1">
      <alignment horizontal="right" wrapText="1"/>
    </xf>
    <xf numFmtId="167" fontId="11" fillId="0" borderId="59" xfId="0" applyNumberFormat="1" applyFont="1" applyBorder="1" applyAlignment="1">
      <alignment horizontal="right" wrapText="1"/>
    </xf>
    <xf numFmtId="167" fontId="11" fillId="0" borderId="32" xfId="0" applyNumberFormat="1" applyFont="1" applyBorder="1" applyAlignment="1">
      <alignment horizontal="right" wrapText="1"/>
    </xf>
    <xf numFmtId="167" fontId="11" fillId="0" borderId="28" xfId="0" applyNumberFormat="1" applyFont="1" applyBorder="1" applyAlignment="1">
      <alignment horizontal="right" wrapText="1"/>
    </xf>
    <xf numFmtId="168" fontId="11" fillId="0" borderId="2" xfId="1" applyNumberFormat="1" applyFont="1" applyFill="1" applyBorder="1" applyAlignment="1">
      <alignment horizontal="right" wrapText="1"/>
    </xf>
    <xf numFmtId="6" fontId="11" fillId="0" borderId="4" xfId="1" applyNumberFormat="1" applyFont="1" applyFill="1" applyBorder="1" applyAlignment="1">
      <alignment horizontal="right" wrapText="1"/>
    </xf>
    <xf numFmtId="168" fontId="11" fillId="0" borderId="5" xfId="1" applyNumberFormat="1" applyFont="1" applyFill="1" applyBorder="1" applyAlignment="1">
      <alignment horizontal="right" wrapText="1"/>
    </xf>
    <xf numFmtId="168" fontId="11" fillId="0" borderId="11" xfId="1" applyNumberFormat="1" applyFont="1" applyFill="1" applyBorder="1" applyAlignment="1">
      <alignment horizontal="right" wrapText="1"/>
    </xf>
    <xf numFmtId="168" fontId="11" fillId="0" borderId="4" xfId="1" applyNumberFormat="1" applyFont="1" applyFill="1" applyBorder="1" applyAlignment="1">
      <alignment horizontal="right" wrapText="1"/>
    </xf>
    <xf numFmtId="2" fontId="11" fillId="0" borderId="2" xfId="0" applyNumberFormat="1" applyFont="1" applyBorder="1" applyAlignment="1">
      <alignment horizontal="right" wrapText="1"/>
    </xf>
    <xf numFmtId="2" fontId="11" fillId="0" borderId="5" xfId="0" applyNumberFormat="1" applyFont="1" applyBorder="1" applyAlignment="1">
      <alignment horizontal="right" wrapText="1"/>
    </xf>
    <xf numFmtId="2" fontId="11" fillId="0" borderId="28" xfId="0" applyNumberFormat="1" applyFont="1" applyBorder="1" applyAlignment="1">
      <alignment horizontal="right" wrapText="1"/>
    </xf>
    <xf numFmtId="20" fontId="0" fillId="0" borderId="2" xfId="0" applyNumberFormat="1" applyBorder="1" applyAlignment="1">
      <alignment horizontal="right"/>
    </xf>
    <xf numFmtId="0" fontId="0" fillId="0" borderId="2" xfId="0" applyBorder="1" applyAlignment="1">
      <alignment horizontal="right"/>
    </xf>
    <xf numFmtId="0" fontId="0" fillId="0" borderId="4" xfId="0" applyBorder="1" applyAlignment="1">
      <alignment horizontal="right"/>
    </xf>
    <xf numFmtId="0" fontId="0" fillId="0" borderId="11" xfId="0" applyBorder="1" applyAlignment="1">
      <alignment horizontal="right"/>
    </xf>
    <xf numFmtId="167" fontId="1" fillId="0" borderId="2" xfId="2" applyNumberFormat="1" applyFont="1" applyFill="1" applyBorder="1" applyAlignment="1">
      <alignment horizontal="right"/>
    </xf>
    <xf numFmtId="167" fontId="1" fillId="0" borderId="7" xfId="0" applyNumberFormat="1" applyFont="1" applyBorder="1" applyAlignment="1">
      <alignment horizontal="right"/>
    </xf>
    <xf numFmtId="167" fontId="1" fillId="0" borderId="27" xfId="0" applyNumberFormat="1" applyFont="1" applyBorder="1" applyAlignment="1">
      <alignment horizontal="right"/>
    </xf>
    <xf numFmtId="167" fontId="1" fillId="0" borderId="33" xfId="0" applyNumberFormat="1" applyFont="1" applyBorder="1" applyAlignment="1">
      <alignment horizontal="right"/>
    </xf>
    <xf numFmtId="167" fontId="0" fillId="0" borderId="2" xfId="0" applyNumberFormat="1" applyBorder="1" applyAlignment="1">
      <alignment horizontal="right"/>
    </xf>
    <xf numFmtId="167" fontId="0" fillId="0" borderId="4" xfId="0" applyNumberFormat="1" applyBorder="1" applyAlignment="1">
      <alignment horizontal="right"/>
    </xf>
    <xf numFmtId="167" fontId="0" fillId="0" borderId="11" xfId="0" applyNumberFormat="1" applyBorder="1" applyAlignment="1">
      <alignment horizontal="right"/>
    </xf>
    <xf numFmtId="0" fontId="0" fillId="0" borderId="7" xfId="0" applyBorder="1" applyAlignment="1">
      <alignment horizontal="right"/>
    </xf>
    <xf numFmtId="0" fontId="0" fillId="0" borderId="27" xfId="0" applyBorder="1" applyAlignment="1">
      <alignment horizontal="right"/>
    </xf>
    <xf numFmtId="0" fontId="0" fillId="0" borderId="33" xfId="0" applyBorder="1" applyAlignment="1">
      <alignment horizontal="right"/>
    </xf>
    <xf numFmtId="166" fontId="0" fillId="0" borderId="7" xfId="0" applyNumberFormat="1" applyBorder="1" applyAlignment="1">
      <alignment horizontal="right"/>
    </xf>
    <xf numFmtId="166" fontId="0" fillId="0" borderId="7" xfId="3" applyNumberFormat="1" applyFont="1" applyBorder="1" applyAlignment="1">
      <alignment horizontal="right"/>
    </xf>
    <xf numFmtId="166" fontId="0" fillId="0" borderId="27" xfId="0" applyNumberFormat="1" applyBorder="1" applyAlignment="1">
      <alignment horizontal="right"/>
    </xf>
    <xf numFmtId="2" fontId="0" fillId="0" borderId="33" xfId="0" applyNumberFormat="1" applyBorder="1" applyAlignment="1">
      <alignment horizontal="right"/>
    </xf>
    <xf numFmtId="167" fontId="0" fillId="0" borderId="6" xfId="0" applyNumberFormat="1" applyBorder="1" applyAlignment="1">
      <alignment horizontal="right" wrapText="1"/>
    </xf>
    <xf numFmtId="167" fontId="0" fillId="0" borderId="6" xfId="0" applyNumberFormat="1" applyBorder="1" applyAlignment="1">
      <alignment horizontal="right"/>
    </xf>
    <xf numFmtId="167" fontId="0" fillId="0" borderId="59" xfId="0" applyNumberFormat="1" applyBorder="1" applyAlignment="1">
      <alignment horizontal="right"/>
    </xf>
    <xf numFmtId="167" fontId="3" fillId="0" borderId="28" xfId="0" applyNumberFormat="1" applyFont="1" applyBorder="1" applyAlignment="1">
      <alignment horizontal="right"/>
    </xf>
    <xf numFmtId="0" fontId="11" fillId="0" borderId="32" xfId="0" applyFont="1" applyBorder="1" applyAlignment="1">
      <alignment horizontal="right"/>
    </xf>
    <xf numFmtId="167" fontId="11" fillId="0" borderId="59" xfId="0" applyNumberFormat="1" applyFont="1" applyBorder="1" applyAlignment="1">
      <alignment horizontal="right"/>
    </xf>
    <xf numFmtId="0" fontId="11" fillId="0" borderId="23" xfId="0" applyFont="1" applyBorder="1" applyAlignment="1">
      <alignment horizontal="left" vertical="center"/>
    </xf>
    <xf numFmtId="0" fontId="17" fillId="0" borderId="1" xfId="0" applyFont="1" applyBorder="1" applyAlignment="1">
      <alignment horizontal="center" vertical="center"/>
    </xf>
    <xf numFmtId="167" fontId="11" fillId="0" borderId="1" xfId="2" applyNumberFormat="1" applyFont="1" applyFill="1" applyBorder="1" applyAlignment="1">
      <alignment horizontal="right"/>
    </xf>
    <xf numFmtId="167" fontId="11" fillId="0" borderId="46" xfId="2" applyNumberFormat="1" applyFont="1" applyFill="1" applyBorder="1" applyAlignment="1">
      <alignment horizontal="right"/>
    </xf>
    <xf numFmtId="167" fontId="11" fillId="0" borderId="0" xfId="2" applyNumberFormat="1" applyFont="1" applyFill="1" applyBorder="1" applyAlignment="1">
      <alignment horizontal="right"/>
    </xf>
    <xf numFmtId="0" fontId="17" fillId="0" borderId="60" xfId="0" applyFont="1" applyBorder="1" applyAlignment="1">
      <alignment horizontal="right"/>
    </xf>
    <xf numFmtId="0" fontId="11" fillId="0" borderId="1" xfId="0" applyFont="1" applyBorder="1" applyAlignment="1">
      <alignment horizontal="left" vertical="center"/>
    </xf>
    <xf numFmtId="0" fontId="10" fillId="21" borderId="58" xfId="0" applyFont="1" applyFill="1" applyBorder="1" applyAlignment="1">
      <alignment horizontal="center" wrapText="1"/>
    </xf>
    <xf numFmtId="0" fontId="17" fillId="0" borderId="0" xfId="0" applyFont="1" applyAlignment="1">
      <alignment horizontal="right"/>
    </xf>
    <xf numFmtId="167" fontId="17" fillId="0" borderId="0" xfId="0" applyNumberFormat="1" applyFont="1" applyAlignment="1">
      <alignment horizontal="right"/>
    </xf>
    <xf numFmtId="0" fontId="17" fillId="0" borderId="67" xfId="0" applyFont="1" applyBorder="1" applyAlignment="1">
      <alignment horizontal="right"/>
    </xf>
    <xf numFmtId="0" fontId="17" fillId="0" borderId="9" xfId="2" applyNumberFormat="1" applyFont="1" applyBorder="1" applyAlignment="1">
      <alignment wrapText="1"/>
    </xf>
    <xf numFmtId="0" fontId="17" fillId="0" borderId="4" xfId="2" applyNumberFormat="1" applyFont="1" applyBorder="1"/>
    <xf numFmtId="0" fontId="17" fillId="0" borderId="58" xfId="2" applyNumberFormat="1" applyFont="1" applyBorder="1"/>
    <xf numFmtId="0" fontId="11" fillId="0" borderId="45" xfId="0" applyFont="1" applyBorder="1"/>
    <xf numFmtId="167" fontId="17" fillId="0" borderId="60" xfId="0" applyNumberFormat="1" applyFont="1" applyBorder="1" applyAlignment="1">
      <alignment horizontal="right" wrapText="1"/>
    </xf>
    <xf numFmtId="167" fontId="17" fillId="0" borderId="7" xfId="0" applyNumberFormat="1" applyFont="1" applyBorder="1" applyAlignment="1">
      <alignment horizontal="right" wrapText="1"/>
    </xf>
    <xf numFmtId="167" fontId="17" fillId="0" borderId="57" xfId="0" applyNumberFormat="1" applyFont="1" applyBorder="1" applyAlignment="1">
      <alignment horizontal="right" wrapText="1"/>
    </xf>
    <xf numFmtId="167" fontId="17" fillId="0" borderId="61" xfId="0" applyNumberFormat="1" applyFont="1" applyBorder="1" applyAlignment="1">
      <alignment horizontal="right" wrapText="1"/>
    </xf>
    <xf numFmtId="0" fontId="17" fillId="0" borderId="21" xfId="0" applyFont="1" applyBorder="1" applyAlignment="1">
      <alignment wrapText="1"/>
    </xf>
    <xf numFmtId="0" fontId="17" fillId="0" borderId="22" xfId="0" applyFont="1" applyBorder="1" applyAlignment="1">
      <alignment wrapText="1"/>
    </xf>
    <xf numFmtId="0" fontId="10" fillId="28" borderId="26" xfId="0" applyFont="1" applyFill="1" applyBorder="1" applyAlignment="1">
      <alignment horizontal="center" wrapText="1"/>
    </xf>
    <xf numFmtId="0" fontId="10" fillId="28" borderId="1" xfId="0" applyFont="1" applyFill="1" applyBorder="1" applyAlignment="1">
      <alignment horizontal="center"/>
    </xf>
    <xf numFmtId="0" fontId="10" fillId="28" borderId="45" xfId="0" applyFont="1" applyFill="1" applyBorder="1" applyAlignment="1">
      <alignment horizontal="center" wrapText="1"/>
    </xf>
    <xf numFmtId="0" fontId="10" fillId="28" borderId="1" xfId="0" applyFont="1" applyFill="1" applyBorder="1" applyAlignment="1">
      <alignment horizontal="center" wrapText="1"/>
    </xf>
    <xf numFmtId="0" fontId="10" fillId="28" borderId="0" xfId="0" applyFont="1" applyFill="1" applyAlignment="1">
      <alignment horizontal="center" wrapText="1"/>
    </xf>
    <xf numFmtId="0" fontId="11" fillId="0" borderId="61" xfId="0" applyFont="1" applyBorder="1" applyAlignment="1">
      <alignment horizontal="right" wrapText="1"/>
    </xf>
    <xf numFmtId="0" fontId="13" fillId="0" borderId="61" xfId="0" applyFont="1" applyBorder="1" applyAlignment="1">
      <alignment horizontal="right"/>
    </xf>
    <xf numFmtId="0" fontId="15" fillId="0" borderId="61" xfId="0" applyFont="1" applyBorder="1"/>
    <xf numFmtId="0" fontId="11" fillId="0" borderId="61" xfId="0" applyFont="1" applyBorder="1"/>
    <xf numFmtId="0" fontId="15" fillId="0" borderId="7" xfId="0" applyFont="1" applyBorder="1"/>
    <xf numFmtId="167" fontId="18" fillId="9" borderId="18" xfId="0" applyNumberFormat="1" applyFont="1" applyFill="1" applyBorder="1"/>
    <xf numFmtId="167" fontId="17" fillId="9" borderId="7" xfId="0" applyNumberFormat="1" applyFont="1" applyFill="1" applyBorder="1"/>
    <xf numFmtId="167" fontId="11" fillId="0" borderId="7" xfId="0" applyNumberFormat="1" applyFont="1" applyBorder="1"/>
    <xf numFmtId="0" fontId="13" fillId="0" borderId="0" xfId="0" applyFont="1" applyAlignment="1">
      <alignment horizontal="right"/>
    </xf>
    <xf numFmtId="0" fontId="13" fillId="0" borderId="35" xfId="0" applyFont="1" applyBorder="1" applyAlignment="1">
      <alignment vertical="center" wrapText="1"/>
    </xf>
    <xf numFmtId="0" fontId="13" fillId="0" borderId="36" xfId="0" applyFont="1" applyBorder="1" applyAlignment="1">
      <alignment horizontal="left" vertical="center" wrapText="1"/>
    </xf>
    <xf numFmtId="0" fontId="13" fillId="0" borderId="36" xfId="0" applyFont="1" applyBorder="1" applyAlignment="1">
      <alignment horizontal="center" vertical="center" wrapText="1"/>
    </xf>
    <xf numFmtId="0" fontId="13" fillId="0" borderId="36" xfId="0" applyFont="1" applyBorder="1" applyAlignment="1">
      <alignment horizontal="right"/>
    </xf>
    <xf numFmtId="167" fontId="13" fillId="0" borderId="36" xfId="0" applyNumberFormat="1" applyFont="1" applyBorder="1" applyAlignment="1">
      <alignment horizontal="right"/>
    </xf>
    <xf numFmtId="167" fontId="13" fillId="0" borderId="67" xfId="0" applyNumberFormat="1" applyFont="1" applyBorder="1" applyAlignment="1">
      <alignment horizontal="right"/>
    </xf>
    <xf numFmtId="167" fontId="13" fillId="0" borderId="37" xfId="0" applyNumberFormat="1" applyFont="1" applyBorder="1" applyAlignment="1">
      <alignment horizontal="right"/>
    </xf>
    <xf numFmtId="0" fontId="10" fillId="6" borderId="58" xfId="0" applyFont="1" applyFill="1" applyBorder="1" applyAlignment="1">
      <alignment horizontal="center" vertical="center"/>
    </xf>
    <xf numFmtId="0" fontId="17" fillId="0" borderId="9" xfId="0" applyFont="1" applyBorder="1" applyAlignment="1">
      <alignment horizontal="right" wrapText="1"/>
    </xf>
    <xf numFmtId="167" fontId="17" fillId="0" borderId="64" xfId="0" applyNumberFormat="1" applyFont="1" applyBorder="1" applyAlignment="1">
      <alignment horizontal="right"/>
    </xf>
    <xf numFmtId="2" fontId="11" fillId="0" borderId="9" xfId="0" applyNumberFormat="1" applyFont="1" applyBorder="1" applyAlignment="1">
      <alignment horizontal="right" wrapText="1"/>
    </xf>
    <xf numFmtId="2" fontId="11" fillId="0" borderId="45" xfId="0" applyNumberFormat="1" applyFont="1" applyBorder="1" applyAlignment="1">
      <alignment horizontal="right" wrapText="1"/>
    </xf>
    <xf numFmtId="2" fontId="11" fillId="0" borderId="26" xfId="0" applyNumberFormat="1" applyFont="1" applyBorder="1" applyAlignment="1">
      <alignment horizontal="right" wrapText="1"/>
    </xf>
    <xf numFmtId="167" fontId="11" fillId="0" borderId="63" xfId="0" applyNumberFormat="1" applyFont="1" applyBorder="1" applyAlignment="1">
      <alignment horizontal="right"/>
    </xf>
    <xf numFmtId="0" fontId="11" fillId="0" borderId="59" xfId="0" applyFont="1" applyBorder="1" applyAlignment="1">
      <alignment horizontal="right" wrapText="1"/>
    </xf>
    <xf numFmtId="0" fontId="11" fillId="0" borderId="28" xfId="0" applyFont="1" applyBorder="1" applyAlignment="1">
      <alignment horizontal="right" wrapText="1"/>
    </xf>
    <xf numFmtId="0" fontId="17" fillId="0" borderId="6" xfId="0" applyFont="1" applyBorder="1" applyAlignment="1">
      <alignment horizontal="left" vertical="center" wrapText="1"/>
    </xf>
    <xf numFmtId="167" fontId="17" fillId="0" borderId="59" xfId="0" applyNumberFormat="1" applyFont="1" applyBorder="1" applyAlignment="1">
      <alignment horizontal="right"/>
    </xf>
    <xf numFmtId="167" fontId="17" fillId="0" borderId="28" xfId="0" applyNumberFormat="1" applyFont="1" applyBorder="1" applyAlignment="1">
      <alignment horizontal="right"/>
    </xf>
    <xf numFmtId="0" fontId="17" fillId="9" borderId="1" xfId="0" applyFont="1" applyFill="1" applyBorder="1" applyAlignment="1">
      <alignment horizontal="center" vertical="center" wrapText="1"/>
    </xf>
    <xf numFmtId="0" fontId="11" fillId="9" borderId="1" xfId="0" applyFont="1" applyFill="1" applyBorder="1" applyAlignment="1">
      <alignment horizontal="right" wrapText="1"/>
    </xf>
    <xf numFmtId="2" fontId="11" fillId="9" borderId="1" xfId="0" applyNumberFormat="1" applyFont="1" applyFill="1" applyBorder="1" applyAlignment="1">
      <alignment horizontal="right"/>
    </xf>
    <xf numFmtId="2" fontId="11" fillId="9" borderId="45" xfId="0" applyNumberFormat="1" applyFont="1" applyFill="1" applyBorder="1" applyAlignment="1">
      <alignment horizontal="right"/>
    </xf>
    <xf numFmtId="2" fontId="11" fillId="9" borderId="64" xfId="0" applyNumberFormat="1" applyFont="1" applyFill="1" applyBorder="1" applyAlignment="1">
      <alignment horizontal="right"/>
    </xf>
    <xf numFmtId="2" fontId="11" fillId="9" borderId="53" xfId="0" applyNumberFormat="1" applyFont="1" applyFill="1" applyBorder="1" applyAlignment="1">
      <alignment horizontal="right"/>
    </xf>
    <xf numFmtId="0" fontId="11" fillId="0" borderId="1" xfId="0" applyFont="1" applyBorder="1" applyAlignment="1">
      <alignment horizontal="center" vertical="center" wrapText="1"/>
    </xf>
    <xf numFmtId="171" fontId="11" fillId="0" borderId="1" xfId="1" applyNumberFormat="1" applyFont="1" applyFill="1" applyBorder="1" applyAlignment="1">
      <alignment horizontal="right" wrapText="1"/>
    </xf>
    <xf numFmtId="171" fontId="11" fillId="0" borderId="45" xfId="1" applyNumberFormat="1" applyFont="1" applyFill="1" applyBorder="1" applyAlignment="1">
      <alignment horizontal="right" wrapText="1"/>
    </xf>
    <xf numFmtId="171" fontId="11" fillId="0" borderId="64" xfId="1" applyNumberFormat="1" applyFont="1" applyFill="1" applyBorder="1" applyAlignment="1">
      <alignment horizontal="right" wrapText="1"/>
    </xf>
    <xf numFmtId="171" fontId="11" fillId="0" borderId="53" xfId="1" applyNumberFormat="1" applyFont="1" applyFill="1" applyBorder="1" applyAlignment="1">
      <alignment horizontal="right" wrapText="1"/>
    </xf>
    <xf numFmtId="167" fontId="11" fillId="0" borderId="4" xfId="0" applyNumberFormat="1" applyFont="1" applyBorder="1"/>
    <xf numFmtId="0" fontId="11" fillId="25" borderId="44" xfId="0" applyFont="1" applyFill="1" applyBorder="1" applyAlignment="1">
      <alignment vertical="center" wrapText="1"/>
    </xf>
    <xf numFmtId="0" fontId="11" fillId="25" borderId="39" xfId="0" applyFont="1" applyFill="1" applyBorder="1" applyAlignment="1">
      <alignment vertical="center" wrapText="1"/>
    </xf>
    <xf numFmtId="0" fontId="11" fillId="0" borderId="59" xfId="0" applyFont="1" applyBorder="1"/>
    <xf numFmtId="0" fontId="11" fillId="0" borderId="32" xfId="0" applyFont="1" applyBorder="1"/>
    <xf numFmtId="0" fontId="17" fillId="0" borderId="59" xfId="0" applyFont="1" applyBorder="1"/>
    <xf numFmtId="0" fontId="11" fillId="0" borderId="27" xfId="0" applyFont="1" applyBorder="1"/>
    <xf numFmtId="0" fontId="11" fillId="0" borderId="60" xfId="0" applyFont="1" applyBorder="1"/>
    <xf numFmtId="0" fontId="20" fillId="25" borderId="6" xfId="0" applyFont="1" applyFill="1" applyBorder="1" applyAlignment="1">
      <alignment horizontal="center" wrapText="1"/>
    </xf>
    <xf numFmtId="0" fontId="20" fillId="25" borderId="6" xfId="0" applyFont="1" applyFill="1" applyBorder="1" applyAlignment="1">
      <alignment horizontal="center"/>
    </xf>
    <xf numFmtId="0" fontId="20" fillId="25" borderId="59" xfId="0" applyFont="1" applyFill="1" applyBorder="1" applyAlignment="1">
      <alignment horizontal="center" wrapText="1"/>
    </xf>
    <xf numFmtId="0" fontId="20" fillId="25" borderId="32" xfId="0" applyFont="1" applyFill="1" applyBorder="1" applyAlignment="1">
      <alignment horizontal="center" wrapText="1"/>
    </xf>
    <xf numFmtId="0" fontId="20" fillId="25" borderId="28" xfId="0" applyFont="1" applyFill="1" applyBorder="1" applyAlignment="1">
      <alignment horizontal="center" wrapText="1"/>
    </xf>
    <xf numFmtId="0" fontId="14" fillId="0" borderId="7" xfId="0" applyFont="1" applyBorder="1" applyAlignment="1">
      <alignment horizontal="left" wrapText="1"/>
    </xf>
    <xf numFmtId="0" fontId="11" fillId="0" borderId="7" xfId="2" applyNumberFormat="1" applyFont="1" applyFill="1" applyBorder="1"/>
    <xf numFmtId="0" fontId="11" fillId="0" borderId="27" xfId="2" applyNumberFormat="1" applyFont="1" applyFill="1" applyBorder="1"/>
    <xf numFmtId="0" fontId="11" fillId="0" borderId="60" xfId="2" applyNumberFormat="1" applyFont="1" applyFill="1" applyBorder="1"/>
    <xf numFmtId="0" fontId="11" fillId="0" borderId="33" xfId="2" applyNumberFormat="1" applyFont="1" applyFill="1" applyBorder="1"/>
    <xf numFmtId="0" fontId="11" fillId="0" borderId="0" xfId="0" applyFont="1" applyAlignment="1">
      <alignment horizontal="center"/>
    </xf>
    <xf numFmtId="0" fontId="11" fillId="25" borderId="43" xfId="0" applyFont="1" applyFill="1" applyBorder="1" applyAlignment="1">
      <alignment vertical="center" wrapText="1"/>
    </xf>
    <xf numFmtId="2" fontId="0" fillId="0" borderId="27" xfId="0" applyNumberFormat="1" applyBorder="1" applyAlignment="1">
      <alignment horizontal="right"/>
    </xf>
    <xf numFmtId="167" fontId="3" fillId="0" borderId="59" xfId="0" applyNumberFormat="1" applyFont="1" applyBorder="1" applyAlignment="1">
      <alignment horizontal="right"/>
    </xf>
    <xf numFmtId="0" fontId="0" fillId="0" borderId="6" xfId="0" applyBorder="1" applyAlignment="1">
      <alignment horizontal="left" vertical="center" wrapText="1"/>
    </xf>
    <xf numFmtId="170" fontId="7" fillId="0" borderId="6" xfId="0" applyNumberFormat="1" applyFont="1" applyBorder="1" applyAlignment="1">
      <alignment horizontal="right" wrapText="1"/>
    </xf>
    <xf numFmtId="170" fontId="7" fillId="0" borderId="63" xfId="0" applyNumberFormat="1" applyFont="1" applyBorder="1" applyAlignment="1">
      <alignment horizontal="right" wrapText="1"/>
    </xf>
    <xf numFmtId="170" fontId="7" fillId="0" borderId="59" xfId="0" applyNumberFormat="1" applyFont="1" applyBorder="1" applyAlignment="1">
      <alignment horizontal="right" wrapText="1"/>
    </xf>
    <xf numFmtId="0" fontId="0" fillId="0" borderId="6" xfId="0" applyBorder="1" applyAlignment="1">
      <alignment horizontal="right"/>
    </xf>
    <xf numFmtId="3" fontId="0" fillId="0" borderId="6" xfId="0" applyNumberFormat="1" applyBorder="1" applyAlignment="1">
      <alignment horizontal="right"/>
    </xf>
    <xf numFmtId="3" fontId="0" fillId="0" borderId="6" xfId="0" applyNumberFormat="1" applyBorder="1" applyAlignment="1">
      <alignment horizontal="right" wrapText="1"/>
    </xf>
    <xf numFmtId="3" fontId="0" fillId="0" borderId="59" xfId="0" applyNumberFormat="1" applyBorder="1" applyAlignment="1">
      <alignment horizontal="right"/>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3" fontId="0" fillId="0" borderId="1" xfId="0" applyNumberFormat="1" applyBorder="1" applyAlignment="1">
      <alignment horizontal="right"/>
    </xf>
    <xf numFmtId="0" fontId="0" fillId="0" borderId="1" xfId="0" applyBorder="1" applyAlignment="1">
      <alignment horizontal="right"/>
    </xf>
    <xf numFmtId="0" fontId="0" fillId="0" borderId="45" xfId="0" applyBorder="1" applyAlignment="1">
      <alignment horizontal="right"/>
    </xf>
    <xf numFmtId="0" fontId="3" fillId="0" borderId="1" xfId="0" applyFont="1" applyBorder="1" applyAlignment="1">
      <alignment horizontal="right" wrapText="1"/>
    </xf>
    <xf numFmtId="0" fontId="3" fillId="0" borderId="45" xfId="0" applyFont="1" applyBorder="1" applyAlignment="1">
      <alignment horizontal="right" wrapText="1"/>
    </xf>
    <xf numFmtId="0" fontId="0" fillId="0" borderId="1" xfId="0" applyBorder="1" applyAlignment="1">
      <alignment horizontal="center" vertical="center" wrapText="1"/>
    </xf>
    <xf numFmtId="3" fontId="0" fillId="0" borderId="45" xfId="0" applyNumberFormat="1" applyBorder="1" applyAlignment="1">
      <alignment horizontal="right"/>
    </xf>
    <xf numFmtId="167" fontId="1" fillId="0" borderId="1" xfId="2" applyNumberFormat="1" applyFont="1" applyFill="1" applyBorder="1" applyAlignment="1">
      <alignment horizontal="right"/>
    </xf>
    <xf numFmtId="167" fontId="0" fillId="0" borderId="7" xfId="0" applyNumberFormat="1" applyBorder="1" applyAlignment="1">
      <alignment horizontal="right"/>
    </xf>
    <xf numFmtId="167" fontId="0" fillId="0" borderId="27" xfId="0" applyNumberFormat="1" applyBorder="1" applyAlignment="1">
      <alignment horizontal="right"/>
    </xf>
    <xf numFmtId="43" fontId="0" fillId="0" borderId="46" xfId="1" applyFont="1" applyBorder="1" applyAlignment="1">
      <alignment horizontal="right"/>
    </xf>
    <xf numFmtId="43" fontId="0" fillId="0" borderId="0" xfId="1" applyFont="1" applyBorder="1" applyAlignment="1">
      <alignment horizontal="right"/>
    </xf>
    <xf numFmtId="43" fontId="0" fillId="0" borderId="45" xfId="1" applyFont="1" applyBorder="1" applyAlignment="1">
      <alignment horizontal="right"/>
    </xf>
    <xf numFmtId="170" fontId="7" fillId="0" borderId="28" xfId="0" applyNumberFormat="1" applyFont="1" applyBorder="1" applyAlignment="1">
      <alignment horizontal="right" wrapText="1"/>
    </xf>
    <xf numFmtId="167" fontId="0" fillId="0" borderId="28" xfId="0" applyNumberFormat="1" applyBorder="1" applyAlignment="1">
      <alignment horizontal="right"/>
    </xf>
    <xf numFmtId="167" fontId="0" fillId="0" borderId="33" xfId="0" applyNumberFormat="1" applyBorder="1" applyAlignment="1">
      <alignment horizontal="right"/>
    </xf>
    <xf numFmtId="3" fontId="0" fillId="0" borderId="28" xfId="0" applyNumberFormat="1" applyBorder="1" applyAlignment="1">
      <alignment horizontal="right"/>
    </xf>
    <xf numFmtId="0" fontId="0" fillId="0" borderId="26" xfId="0" applyBorder="1" applyAlignment="1">
      <alignment horizontal="right"/>
    </xf>
    <xf numFmtId="43" fontId="0" fillId="0" borderId="26" xfId="1" applyFont="1" applyBorder="1" applyAlignment="1">
      <alignment horizontal="right"/>
    </xf>
    <xf numFmtId="0" fontId="3" fillId="0" borderId="26" xfId="0" applyFont="1" applyBorder="1" applyAlignment="1">
      <alignment horizontal="right" wrapText="1"/>
    </xf>
    <xf numFmtId="168" fontId="11" fillId="0" borderId="59" xfId="1" applyNumberFormat="1" applyFont="1" applyFill="1" applyBorder="1" applyAlignment="1">
      <alignment horizontal="right"/>
    </xf>
    <xf numFmtId="0" fontId="16" fillId="24" borderId="55" xfId="0" applyFont="1" applyFill="1" applyBorder="1" applyAlignment="1">
      <alignment horizontal="center"/>
    </xf>
    <xf numFmtId="0" fontId="16" fillId="24" borderId="65" xfId="0" applyFont="1" applyFill="1" applyBorder="1" applyAlignment="1">
      <alignment horizontal="center" wrapText="1"/>
    </xf>
    <xf numFmtId="0" fontId="16" fillId="24" borderId="55" xfId="0" applyFont="1" applyFill="1" applyBorder="1" applyAlignment="1">
      <alignment horizontal="center" wrapText="1"/>
    </xf>
    <xf numFmtId="0" fontId="16" fillId="24" borderId="39" xfId="0" applyFont="1" applyFill="1" applyBorder="1" applyAlignment="1">
      <alignment horizontal="center" wrapText="1"/>
    </xf>
    <xf numFmtId="0" fontId="16" fillId="24" borderId="43" xfId="0" applyFont="1" applyFill="1" applyBorder="1" applyAlignment="1">
      <alignment horizontal="center" wrapText="1"/>
    </xf>
    <xf numFmtId="0" fontId="16" fillId="24" borderId="66" xfId="0" applyFont="1" applyFill="1" applyBorder="1" applyAlignment="1">
      <alignment horizontal="center"/>
    </xf>
    <xf numFmtId="168" fontId="11" fillId="0" borderId="7" xfId="1" applyNumberFormat="1" applyFont="1" applyBorder="1" applyAlignment="1">
      <alignment horizontal="right"/>
    </xf>
    <xf numFmtId="168" fontId="11" fillId="0" borderId="27" xfId="1" applyNumberFormat="1" applyFont="1" applyBorder="1" applyAlignment="1">
      <alignment horizontal="right"/>
    </xf>
    <xf numFmtId="168" fontId="11" fillId="0" borderId="33" xfId="1" applyNumberFormat="1" applyFont="1" applyBorder="1" applyAlignment="1">
      <alignment horizontal="right"/>
    </xf>
    <xf numFmtId="0" fontId="10" fillId="22" borderId="6" xfId="0" applyFont="1" applyFill="1" applyBorder="1" applyAlignment="1">
      <alignment horizontal="center" wrapText="1"/>
    </xf>
    <xf numFmtId="0" fontId="10" fillId="22" borderId="6" xfId="0" applyFont="1" applyFill="1" applyBorder="1" applyAlignment="1">
      <alignment horizontal="center"/>
    </xf>
    <xf numFmtId="0" fontId="10" fillId="22" borderId="59" xfId="0" applyFont="1" applyFill="1" applyBorder="1" applyAlignment="1">
      <alignment horizontal="center" wrapText="1"/>
    </xf>
    <xf numFmtId="0" fontId="10" fillId="22" borderId="28" xfId="0" applyFont="1" applyFill="1" applyBorder="1" applyAlignment="1">
      <alignment horizontal="center" wrapText="1"/>
    </xf>
    <xf numFmtId="0" fontId="3" fillId="19" borderId="48" xfId="0" applyFont="1" applyFill="1" applyBorder="1" applyAlignment="1">
      <alignment vertical="center" wrapText="1"/>
    </xf>
    <xf numFmtId="0" fontId="3" fillId="19" borderId="51" xfId="0" applyFont="1" applyFill="1" applyBorder="1" applyAlignment="1">
      <alignment vertical="center" wrapText="1"/>
    </xf>
    <xf numFmtId="0" fontId="3" fillId="19" borderId="52" xfId="0" applyFont="1" applyFill="1" applyBorder="1" applyAlignment="1">
      <alignment vertical="center" wrapText="1"/>
    </xf>
    <xf numFmtId="0" fontId="11" fillId="0" borderId="55" xfId="0" applyFont="1" applyBorder="1"/>
    <xf numFmtId="0" fontId="17" fillId="0" borderId="7" xfId="0" applyFont="1" applyBorder="1" applyAlignment="1">
      <alignment horizontal="left" wrapText="1"/>
    </xf>
    <xf numFmtId="0" fontId="10" fillId="21" borderId="55" xfId="0" applyFont="1" applyFill="1" applyBorder="1" applyAlignment="1">
      <alignment horizontal="center"/>
    </xf>
    <xf numFmtId="0" fontId="10" fillId="21" borderId="55" xfId="0" applyFont="1" applyFill="1" applyBorder="1" applyAlignment="1">
      <alignment horizontal="center" wrapText="1"/>
    </xf>
    <xf numFmtId="0" fontId="10" fillId="21" borderId="39" xfId="0" applyFont="1" applyFill="1" applyBorder="1" applyAlignment="1">
      <alignment horizontal="center" wrapText="1"/>
    </xf>
    <xf numFmtId="0" fontId="10" fillId="21" borderId="65" xfId="0" applyFont="1" applyFill="1" applyBorder="1" applyAlignment="1">
      <alignment horizontal="center" wrapText="1"/>
    </xf>
    <xf numFmtId="0" fontId="10" fillId="21" borderId="56" xfId="0" applyFont="1" applyFill="1" applyBorder="1" applyAlignment="1">
      <alignment horizontal="center" wrapText="1"/>
    </xf>
    <xf numFmtId="0" fontId="10" fillId="11" borderId="6" xfId="0" applyFont="1" applyFill="1" applyBorder="1" applyAlignment="1">
      <alignment horizontal="center" wrapText="1"/>
    </xf>
    <xf numFmtId="0" fontId="10" fillId="11" borderId="59" xfId="0" applyFont="1" applyFill="1" applyBorder="1" applyAlignment="1">
      <alignment horizontal="center" wrapText="1"/>
    </xf>
    <xf numFmtId="0" fontId="11" fillId="0" borderId="45" xfId="0" applyFont="1" applyBorder="1" applyAlignment="1">
      <alignment horizontal="center" vertical="center"/>
    </xf>
    <xf numFmtId="0" fontId="11" fillId="0" borderId="55" xfId="0" applyFont="1" applyBorder="1" applyAlignment="1">
      <alignment horizontal="right" wrapText="1"/>
    </xf>
    <xf numFmtId="0" fontId="10" fillId="11" borderId="28" xfId="0" applyFont="1" applyFill="1" applyBorder="1" applyAlignment="1">
      <alignment horizontal="center" wrapText="1"/>
    </xf>
    <xf numFmtId="0" fontId="10" fillId="20" borderId="6" xfId="0" applyFont="1" applyFill="1" applyBorder="1" applyAlignment="1">
      <alignment horizontal="center" wrapText="1"/>
    </xf>
    <xf numFmtId="0" fontId="10" fillId="20" borderId="6" xfId="0" applyFont="1" applyFill="1" applyBorder="1" applyAlignment="1">
      <alignment horizontal="center"/>
    </xf>
    <xf numFmtId="0" fontId="10" fillId="20" borderId="59" xfId="0" applyFont="1" applyFill="1" applyBorder="1" applyAlignment="1">
      <alignment horizontal="center" wrapText="1"/>
    </xf>
    <xf numFmtId="0" fontId="10" fillId="20" borderId="32" xfId="0" applyFont="1" applyFill="1" applyBorder="1" applyAlignment="1">
      <alignment horizontal="center" wrapText="1"/>
    </xf>
    <xf numFmtId="0" fontId="13" fillId="0" borderId="1" xfId="0" applyFont="1" applyBorder="1" applyAlignment="1">
      <alignment horizontal="right"/>
    </xf>
    <xf numFmtId="0" fontId="13" fillId="0" borderId="45" xfId="0" applyFont="1" applyBorder="1" applyAlignment="1">
      <alignment horizontal="right"/>
    </xf>
    <xf numFmtId="168" fontId="11" fillId="0" borderId="63" xfId="1" applyNumberFormat="1" applyFont="1" applyBorder="1" applyAlignment="1">
      <alignment horizontal="right"/>
    </xf>
    <xf numFmtId="168" fontId="11" fillId="0" borderId="32" xfId="1" applyNumberFormat="1" applyFont="1" applyBorder="1" applyAlignment="1">
      <alignment horizontal="right"/>
    </xf>
    <xf numFmtId="168" fontId="11" fillId="0" borderId="59" xfId="1" applyNumberFormat="1" applyFont="1" applyBorder="1" applyAlignment="1">
      <alignment horizontal="right"/>
    </xf>
    <xf numFmtId="0" fontId="10" fillId="20" borderId="28" xfId="0" applyFont="1" applyFill="1" applyBorder="1" applyAlignment="1">
      <alignment horizontal="center" wrapText="1"/>
    </xf>
    <xf numFmtId="0" fontId="13" fillId="0" borderId="26" xfId="0" applyFont="1" applyBorder="1" applyAlignment="1">
      <alignment horizontal="right"/>
    </xf>
    <xf numFmtId="168" fontId="11" fillId="0" borderId="28" xfId="1" applyNumberFormat="1" applyFont="1" applyBorder="1" applyAlignment="1">
      <alignment horizontal="right"/>
    </xf>
    <xf numFmtId="0" fontId="11" fillId="9" borderId="59" xfId="0" applyFont="1" applyFill="1" applyBorder="1" applyAlignment="1">
      <alignment horizontal="right"/>
    </xf>
    <xf numFmtId="0" fontId="20" fillId="12" borderId="6" xfId="0" applyFont="1" applyFill="1" applyBorder="1" applyAlignment="1">
      <alignment horizontal="center"/>
    </xf>
    <xf numFmtId="0" fontId="20" fillId="12" borderId="6" xfId="0" applyFont="1" applyFill="1" applyBorder="1" applyAlignment="1">
      <alignment horizontal="center" wrapText="1"/>
    </xf>
    <xf numFmtId="0" fontId="20" fillId="12" borderId="59" xfId="0" applyFont="1" applyFill="1" applyBorder="1" applyAlignment="1">
      <alignment horizontal="center"/>
    </xf>
    <xf numFmtId="167" fontId="11" fillId="9" borderId="7" xfId="0" applyNumberFormat="1" applyFont="1" applyFill="1" applyBorder="1" applyAlignment="1">
      <alignment horizontal="right"/>
    </xf>
    <xf numFmtId="167" fontId="11" fillId="9" borderId="27" xfId="0" applyNumberFormat="1" applyFont="1" applyFill="1" applyBorder="1" applyAlignment="1">
      <alignment horizontal="right"/>
    </xf>
    <xf numFmtId="167" fontId="17" fillId="9" borderId="27" xfId="0" applyNumberFormat="1" applyFont="1" applyFill="1" applyBorder="1" applyAlignment="1">
      <alignment horizontal="right"/>
    </xf>
    <xf numFmtId="0" fontId="20" fillId="12" borderId="28" xfId="0" applyFont="1" applyFill="1" applyBorder="1" applyAlignment="1">
      <alignment horizontal="center"/>
    </xf>
    <xf numFmtId="167" fontId="17" fillId="9" borderId="33" xfId="0" applyNumberFormat="1" applyFont="1" applyFill="1" applyBorder="1" applyAlignment="1">
      <alignment horizontal="right"/>
    </xf>
    <xf numFmtId="0" fontId="17" fillId="5" borderId="59" xfId="0" applyFont="1" applyFill="1" applyBorder="1" applyAlignment="1">
      <alignment horizontal="center" vertical="center"/>
    </xf>
    <xf numFmtId="3" fontId="11" fillId="0" borderId="4" xfId="0" applyNumberFormat="1" applyFont="1" applyBorder="1" applyAlignment="1">
      <alignment horizontal="right"/>
    </xf>
    <xf numFmtId="3" fontId="11" fillId="0" borderId="59" xfId="0" applyNumberFormat="1" applyFont="1" applyBorder="1" applyAlignment="1">
      <alignment horizontal="right"/>
    </xf>
    <xf numFmtId="2" fontId="11" fillId="0" borderId="1" xfId="0" applyNumberFormat="1" applyFont="1" applyBorder="1" applyAlignment="1">
      <alignment horizontal="right" wrapText="1"/>
    </xf>
    <xf numFmtId="0" fontId="17" fillId="5" borderId="0" xfId="0" applyFont="1" applyFill="1" applyAlignment="1">
      <alignment horizontal="center" vertical="center"/>
    </xf>
    <xf numFmtId="0" fontId="11" fillId="0" borderId="69" xfId="0" applyFont="1" applyBorder="1" applyAlignment="1">
      <alignment horizontal="left" wrapText="1"/>
    </xf>
    <xf numFmtId="0" fontId="11" fillId="0" borderId="40" xfId="0" applyFont="1" applyBorder="1" applyAlignment="1">
      <alignment horizontal="right" wrapText="1"/>
    </xf>
    <xf numFmtId="0" fontId="11" fillId="0" borderId="12" xfId="0" applyFont="1" applyBorder="1" applyAlignment="1">
      <alignment horizontal="right" wrapText="1"/>
    </xf>
    <xf numFmtId="0" fontId="11" fillId="0" borderId="62" xfId="0" applyFont="1" applyBorder="1" applyAlignment="1">
      <alignment horizontal="center"/>
    </xf>
    <xf numFmtId="167" fontId="11" fillId="0" borderId="62" xfId="0" applyNumberFormat="1" applyFont="1" applyBorder="1" applyAlignment="1">
      <alignment horizontal="right" wrapText="1"/>
    </xf>
    <xf numFmtId="167" fontId="17" fillId="0" borderId="63" xfId="0" applyNumberFormat="1" applyFont="1" applyBorder="1" applyAlignment="1">
      <alignment horizontal="right" wrapText="1"/>
    </xf>
    <xf numFmtId="0" fontId="17" fillId="0" borderId="25" xfId="0" applyFont="1" applyBorder="1" applyAlignment="1">
      <alignment horizontal="right"/>
    </xf>
    <xf numFmtId="0" fontId="11" fillId="0" borderId="41" xfId="0" applyFont="1" applyBorder="1" applyAlignment="1">
      <alignment wrapText="1"/>
    </xf>
    <xf numFmtId="0" fontId="11" fillId="0" borderId="42" xfId="0" applyFont="1" applyBorder="1" applyAlignment="1">
      <alignment horizontal="right"/>
    </xf>
    <xf numFmtId="0" fontId="17" fillId="0" borderId="19" xfId="0" applyFont="1" applyBorder="1" applyAlignment="1">
      <alignment horizontal="right"/>
    </xf>
    <xf numFmtId="172" fontId="11" fillId="0" borderId="27" xfId="0" applyNumberFormat="1" applyFont="1" applyBorder="1" applyAlignment="1">
      <alignment horizontal="right"/>
    </xf>
    <xf numFmtId="172" fontId="11" fillId="0" borderId="4" xfId="0" applyNumberFormat="1" applyFont="1" applyBorder="1" applyAlignment="1">
      <alignment horizontal="right"/>
    </xf>
    <xf numFmtId="172" fontId="11" fillId="0" borderId="19" xfId="0" applyNumberFormat="1" applyFont="1" applyBorder="1" applyAlignment="1">
      <alignment horizontal="right"/>
    </xf>
    <xf numFmtId="0" fontId="11" fillId="0" borderId="37" xfId="0" applyFont="1" applyBorder="1" applyAlignment="1">
      <alignment horizontal="right"/>
    </xf>
    <xf numFmtId="0" fontId="11" fillId="0" borderId="19" xfId="0" applyFont="1" applyBorder="1" applyAlignment="1">
      <alignment horizontal="right"/>
    </xf>
    <xf numFmtId="167" fontId="11" fillId="0" borderId="37" xfId="0" applyNumberFormat="1" applyFont="1" applyBorder="1" applyAlignment="1">
      <alignment horizontal="right"/>
    </xf>
    <xf numFmtId="43" fontId="11" fillId="0" borderId="33" xfId="1" applyFont="1" applyBorder="1" applyAlignment="1">
      <alignment horizontal="right"/>
    </xf>
    <xf numFmtId="167" fontId="17" fillId="0" borderId="26" xfId="0" applyNumberFormat="1" applyFont="1" applyBorder="1" applyAlignment="1">
      <alignment horizontal="right"/>
    </xf>
    <xf numFmtId="168" fontId="17" fillId="9" borderId="7" xfId="1" applyNumberFormat="1" applyFont="1" applyFill="1" applyBorder="1" applyAlignment="1">
      <alignment horizontal="right"/>
    </xf>
    <xf numFmtId="0" fontId="11" fillId="0" borderId="20" xfId="0" applyFont="1" applyBorder="1" applyAlignment="1">
      <alignment wrapText="1"/>
    </xf>
    <xf numFmtId="168" fontId="17" fillId="0" borderId="7" xfId="1" applyNumberFormat="1" applyFont="1" applyBorder="1" applyAlignment="1">
      <alignment horizontal="right"/>
    </xf>
    <xf numFmtId="168" fontId="17" fillId="0" borderId="61" xfId="1" applyNumberFormat="1" applyFont="1" applyBorder="1" applyAlignment="1">
      <alignment horizontal="right"/>
    </xf>
    <xf numFmtId="0" fontId="13" fillId="0" borderId="7" xfId="0" applyFont="1" applyBorder="1" applyAlignment="1">
      <alignment horizontal="center"/>
    </xf>
    <xf numFmtId="10" fontId="0" fillId="0" borderId="0" xfId="0" applyNumberFormat="1"/>
    <xf numFmtId="0" fontId="11" fillId="0" borderId="18" xfId="0" applyFont="1" applyBorder="1"/>
    <xf numFmtId="0" fontId="11" fillId="0" borderId="62" xfId="0" applyFont="1" applyBorder="1" applyAlignment="1">
      <alignment horizontal="left" wrapText="1"/>
    </xf>
    <xf numFmtId="3" fontId="3" fillId="0" borderId="26" xfId="0" applyNumberFormat="1" applyFont="1" applyBorder="1" applyAlignment="1">
      <alignment horizontal="right"/>
    </xf>
    <xf numFmtId="0" fontId="10" fillId="0" borderId="54" xfId="0" applyFont="1" applyBorder="1" applyAlignment="1">
      <alignment horizontal="center" wrapText="1"/>
    </xf>
    <xf numFmtId="0" fontId="11" fillId="0" borderId="54" xfId="0" applyFont="1" applyBorder="1" applyAlignment="1">
      <alignment horizontal="center" wrapText="1"/>
    </xf>
    <xf numFmtId="3" fontId="17" fillId="0" borderId="33" xfId="0" applyNumberFormat="1" applyFont="1" applyBorder="1" applyAlignment="1">
      <alignment horizontal="right"/>
    </xf>
    <xf numFmtId="168" fontId="13" fillId="0" borderId="0" xfId="1" applyNumberFormat="1" applyFont="1" applyBorder="1"/>
    <xf numFmtId="1" fontId="25" fillId="0" borderId="26" xfId="0" applyNumberFormat="1" applyFont="1" applyBorder="1" applyAlignment="1">
      <alignment horizontal="right" wrapText="1"/>
    </xf>
    <xf numFmtId="0" fontId="10" fillId="27" borderId="24" xfId="0" applyFont="1" applyFill="1" applyBorder="1" applyAlignment="1">
      <alignment horizontal="center"/>
    </xf>
    <xf numFmtId="0" fontId="10" fillId="27" borderId="55" xfId="0" applyFont="1" applyFill="1" applyBorder="1" applyAlignment="1">
      <alignment horizontal="center"/>
    </xf>
    <xf numFmtId="0" fontId="10" fillId="27" borderId="55" xfId="0" applyFont="1" applyFill="1" applyBorder="1" applyAlignment="1">
      <alignment horizontal="center" wrapText="1"/>
    </xf>
    <xf numFmtId="0" fontId="10" fillId="27" borderId="66" xfId="0" applyFont="1" applyFill="1" applyBorder="1" applyAlignment="1">
      <alignment horizontal="center" wrapText="1"/>
    </xf>
    <xf numFmtId="0" fontId="10" fillId="27" borderId="39" xfId="0" applyFont="1" applyFill="1" applyBorder="1" applyAlignment="1">
      <alignment horizontal="center" wrapText="1"/>
    </xf>
    <xf numFmtId="0" fontId="10" fillId="27" borderId="15" xfId="0" applyFont="1" applyFill="1" applyBorder="1" applyAlignment="1">
      <alignment horizontal="center"/>
    </xf>
    <xf numFmtId="0" fontId="10" fillId="27" borderId="58" xfId="0" applyFont="1" applyFill="1" applyBorder="1" applyAlignment="1">
      <alignment horizontal="center"/>
    </xf>
    <xf numFmtId="0" fontId="10" fillId="27" borderId="16" xfId="0" applyFont="1" applyFill="1" applyBorder="1" applyAlignment="1">
      <alignment horizontal="center"/>
    </xf>
    <xf numFmtId="0" fontId="19" fillId="0" borderId="29" xfId="0" applyFont="1" applyBorder="1" applyAlignment="1">
      <alignment horizontal="center"/>
    </xf>
    <xf numFmtId="0" fontId="19" fillId="0" borderId="30" xfId="0" applyFont="1" applyBorder="1" applyAlignment="1">
      <alignment horizontal="center"/>
    </xf>
    <xf numFmtId="0" fontId="19" fillId="0" borderId="31" xfId="0" applyFont="1" applyBorder="1" applyAlignment="1">
      <alignment horizontal="center"/>
    </xf>
    <xf numFmtId="0" fontId="10" fillId="0" borderId="29" xfId="0" applyFont="1" applyBorder="1" applyAlignment="1">
      <alignment horizontal="center" wrapText="1"/>
    </xf>
    <xf numFmtId="0" fontId="10" fillId="0" borderId="30" xfId="0" applyFont="1" applyBorder="1" applyAlignment="1">
      <alignment horizontal="center" wrapText="1"/>
    </xf>
    <xf numFmtId="0" fontId="10" fillId="0" borderId="31" xfId="0" applyFont="1" applyBorder="1" applyAlignment="1">
      <alignment horizontal="center" wrapText="1"/>
    </xf>
    <xf numFmtId="0" fontId="10" fillId="0" borderId="49" xfId="0" applyFont="1" applyBorder="1" applyAlignment="1">
      <alignment horizontal="center"/>
    </xf>
    <xf numFmtId="0" fontId="10" fillId="0" borderId="0" xfId="0" applyFont="1" applyAlignment="1">
      <alignment horizontal="center"/>
    </xf>
    <xf numFmtId="0" fontId="11" fillId="0" borderId="23" xfId="0" applyFont="1" applyBorder="1" applyAlignment="1">
      <alignment horizontal="left" vertical="center" wrapText="1"/>
    </xf>
    <xf numFmtId="0" fontId="11" fillId="0" borderId="21" xfId="0" applyFont="1" applyBorder="1" applyAlignment="1">
      <alignment horizontal="left" vertical="center" wrapText="1"/>
    </xf>
    <xf numFmtId="0" fontId="10" fillId="10" borderId="20" xfId="0" applyFont="1" applyFill="1" applyBorder="1" applyAlignment="1">
      <alignment horizontal="center" wrapText="1"/>
    </xf>
    <xf numFmtId="0" fontId="10" fillId="10" borderId="23" xfId="0" applyFont="1" applyFill="1" applyBorder="1" applyAlignment="1">
      <alignment horizontal="center" wrapText="1"/>
    </xf>
    <xf numFmtId="0" fontId="10" fillId="10" borderId="8" xfId="0" applyFont="1" applyFill="1" applyBorder="1" applyAlignment="1">
      <alignment horizontal="center" wrapText="1"/>
    </xf>
    <xf numFmtId="0" fontId="10" fillId="10" borderId="1" xfId="0" applyFont="1" applyFill="1" applyBorder="1" applyAlignment="1">
      <alignment horizontal="center" wrapText="1"/>
    </xf>
    <xf numFmtId="0" fontId="10" fillId="10" borderId="9" xfId="0" applyFont="1" applyFill="1" applyBorder="1" applyAlignment="1">
      <alignment horizontal="center"/>
    </xf>
    <xf numFmtId="0" fontId="10" fillId="10" borderId="10" xfId="0" applyFont="1" applyFill="1" applyBorder="1" applyAlignment="1">
      <alignment horizontal="center"/>
    </xf>
    <xf numFmtId="0" fontId="10" fillId="10" borderId="47" xfId="0" applyFont="1" applyFill="1" applyBorder="1" applyAlignment="1">
      <alignment horizontal="center"/>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31" xfId="0" applyFont="1" applyBorder="1" applyAlignment="1">
      <alignment horizontal="center" vertical="center" wrapText="1"/>
    </xf>
    <xf numFmtId="0" fontId="0" fillId="13" borderId="34" xfId="0" applyFill="1" applyBorder="1" applyAlignment="1">
      <alignment horizontal="center"/>
    </xf>
    <xf numFmtId="0" fontId="0" fillId="13" borderId="32" xfId="0" applyFill="1" applyBorder="1" applyAlignment="1">
      <alignment horizontal="center"/>
    </xf>
    <xf numFmtId="0" fontId="0" fillId="13" borderId="25" xfId="0" applyFill="1" applyBorder="1" applyAlignment="1">
      <alignment horizontal="center"/>
    </xf>
    <xf numFmtId="0" fontId="10" fillId="27" borderId="69" xfId="0" applyFont="1" applyFill="1" applyBorder="1" applyAlignment="1">
      <alignment horizontal="center"/>
    </xf>
    <xf numFmtId="0" fontId="10" fillId="27" borderId="10" xfId="0" applyFont="1" applyFill="1" applyBorder="1" applyAlignment="1">
      <alignment horizontal="center"/>
    </xf>
    <xf numFmtId="0" fontId="10" fillId="27" borderId="47" xfId="0" applyFont="1" applyFill="1" applyBorder="1" applyAlignment="1">
      <alignment horizontal="center"/>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8" fillId="14" borderId="29" xfId="0" applyFont="1" applyFill="1" applyBorder="1" applyAlignment="1">
      <alignment horizontal="center" vertical="center" wrapText="1"/>
    </xf>
    <xf numFmtId="0" fontId="18" fillId="14" borderId="30" xfId="0" applyFont="1" applyFill="1" applyBorder="1" applyAlignment="1">
      <alignment horizontal="center" vertical="center" wrapText="1"/>
    </xf>
    <xf numFmtId="0" fontId="18" fillId="14" borderId="31" xfId="0" applyFont="1" applyFill="1" applyBorder="1" applyAlignment="1">
      <alignment horizontal="center" vertical="center" wrapText="1"/>
    </xf>
    <xf numFmtId="0" fontId="10" fillId="27" borderId="17" xfId="0" applyFont="1" applyFill="1" applyBorder="1" applyAlignment="1">
      <alignment horizontal="center" wrapText="1"/>
    </xf>
    <xf numFmtId="0" fontId="10" fillId="27" borderId="22" xfId="0" applyFont="1" applyFill="1" applyBorder="1" applyAlignment="1">
      <alignment horizontal="center" wrapText="1"/>
    </xf>
    <xf numFmtId="0" fontId="10" fillId="27" borderId="18" xfId="0" applyFont="1" applyFill="1" applyBorder="1" applyAlignment="1">
      <alignment horizontal="center" wrapText="1"/>
    </xf>
    <xf numFmtId="0" fontId="10" fillId="27" borderId="6" xfId="0" applyFont="1" applyFill="1" applyBorder="1" applyAlignment="1">
      <alignment horizontal="center" wrapText="1"/>
    </xf>
    <xf numFmtId="0" fontId="16" fillId="27" borderId="9" xfId="0" applyFont="1" applyFill="1" applyBorder="1" applyAlignment="1">
      <alignment horizontal="center" wrapText="1"/>
    </xf>
    <xf numFmtId="0" fontId="16" fillId="27" borderId="59" xfId="0" applyFont="1" applyFill="1" applyBorder="1" applyAlignment="1">
      <alignment horizontal="center" wrapText="1"/>
    </xf>
    <xf numFmtId="0" fontId="11" fillId="15" borderId="34" xfId="0" applyFont="1" applyFill="1" applyBorder="1" applyAlignment="1">
      <alignment horizontal="center"/>
    </xf>
    <xf numFmtId="0" fontId="11" fillId="15" borderId="32" xfId="0" applyFont="1" applyFill="1" applyBorder="1" applyAlignment="1">
      <alignment horizontal="center"/>
    </xf>
    <xf numFmtId="0" fontId="11" fillId="15" borderId="29" xfId="0" applyFont="1" applyFill="1" applyBorder="1" applyAlignment="1">
      <alignment horizontal="center"/>
    </xf>
    <xf numFmtId="0" fontId="11" fillId="15" borderId="30" xfId="0" applyFont="1" applyFill="1" applyBorder="1" applyAlignment="1">
      <alignment horizontal="center"/>
    </xf>
    <xf numFmtId="0" fontId="11" fillId="15" borderId="31" xfId="0" applyFont="1" applyFill="1" applyBorder="1" applyAlignment="1">
      <alignment horizontal="center"/>
    </xf>
    <xf numFmtId="0" fontId="11" fillId="15" borderId="49" xfId="0" applyFont="1" applyFill="1" applyBorder="1" applyAlignment="1">
      <alignment horizontal="center"/>
    </xf>
    <xf numFmtId="0" fontId="11" fillId="15" borderId="0" xfId="0" applyFont="1" applyFill="1" applyAlignment="1">
      <alignment horizontal="center"/>
    </xf>
    <xf numFmtId="0" fontId="10" fillId="21" borderId="9" xfId="0" applyFont="1" applyFill="1" applyBorder="1" applyAlignment="1">
      <alignment horizontal="center"/>
    </xf>
    <xf numFmtId="0" fontId="10" fillId="21" borderId="10" xfId="0" applyFont="1" applyFill="1" applyBorder="1" applyAlignment="1">
      <alignment horizontal="center"/>
    </xf>
    <xf numFmtId="0" fontId="10" fillId="21" borderId="47" xfId="0" applyFont="1" applyFill="1" applyBorder="1" applyAlignment="1">
      <alignment horizontal="center"/>
    </xf>
    <xf numFmtId="0" fontId="10" fillId="21" borderId="18" xfId="0" applyFont="1" applyFill="1" applyBorder="1" applyAlignment="1">
      <alignment horizontal="center" wrapText="1"/>
    </xf>
    <xf numFmtId="0" fontId="10" fillId="21" borderId="15" xfId="0" applyFont="1" applyFill="1" applyBorder="1" applyAlignment="1">
      <alignment horizontal="center" wrapText="1"/>
    </xf>
    <xf numFmtId="0" fontId="10" fillId="21" borderId="17" xfId="0" applyFont="1" applyFill="1" applyBorder="1" applyAlignment="1">
      <alignment horizontal="center" wrapText="1"/>
    </xf>
    <xf numFmtId="0" fontId="10" fillId="21" borderId="14" xfId="0" applyFont="1" applyFill="1" applyBorder="1" applyAlignment="1">
      <alignment horizontal="center" wrapText="1"/>
    </xf>
    <xf numFmtId="0" fontId="10" fillId="0" borderId="29" xfId="0" applyFont="1" applyBorder="1" applyAlignment="1">
      <alignment horizontal="center"/>
    </xf>
    <xf numFmtId="0" fontId="10" fillId="0" borderId="30" xfId="0" applyFont="1" applyBorder="1" applyAlignment="1">
      <alignment horizontal="center"/>
    </xf>
    <xf numFmtId="0" fontId="10" fillId="0" borderId="31" xfId="0" applyFont="1" applyBorder="1" applyAlignment="1">
      <alignment horizontal="center"/>
    </xf>
    <xf numFmtId="0" fontId="19" fillId="0" borderId="29" xfId="0" applyFont="1" applyBorder="1" applyAlignment="1">
      <alignment horizontal="center" wrapText="1"/>
    </xf>
    <xf numFmtId="0" fontId="19" fillId="0" borderId="39" xfId="0" applyFont="1" applyBorder="1" applyAlignment="1">
      <alignment horizontal="center" wrapText="1"/>
    </xf>
    <xf numFmtId="0" fontId="19" fillId="0" borderId="31" xfId="0" applyFont="1" applyBorder="1" applyAlignment="1">
      <alignment horizontal="center" wrapText="1"/>
    </xf>
    <xf numFmtId="0" fontId="11" fillId="0" borderId="20" xfId="0" applyFont="1" applyBorder="1" applyAlignment="1">
      <alignment horizontal="left"/>
    </xf>
    <xf numFmtId="0" fontId="11" fillId="0" borderId="23" xfId="0" applyFont="1" applyBorder="1" applyAlignment="1">
      <alignment horizontal="left"/>
    </xf>
    <xf numFmtId="0" fontId="20" fillId="26" borderId="9" xfId="0" applyFont="1" applyFill="1" applyBorder="1" applyAlignment="1">
      <alignment horizontal="center"/>
    </xf>
    <xf numFmtId="0" fontId="20" fillId="26" borderId="10" xfId="0" applyFont="1" applyFill="1" applyBorder="1" applyAlignment="1">
      <alignment horizontal="center"/>
    </xf>
    <xf numFmtId="0" fontId="20" fillId="26" borderId="47" xfId="0" applyFont="1" applyFill="1" applyBorder="1" applyAlignment="1">
      <alignment horizontal="center"/>
    </xf>
    <xf numFmtId="0" fontId="17" fillId="26" borderId="41" xfId="0" applyFont="1" applyFill="1" applyBorder="1" applyAlignment="1">
      <alignment horizontal="center" vertical="center" wrapText="1"/>
    </xf>
    <xf numFmtId="0" fontId="17" fillId="26" borderId="38" xfId="0" applyFont="1" applyFill="1" applyBorder="1" applyAlignment="1">
      <alignment horizontal="center" vertical="center" wrapText="1"/>
    </xf>
    <xf numFmtId="0" fontId="17" fillId="26" borderId="42" xfId="0" applyFont="1" applyFill="1" applyBorder="1" applyAlignment="1">
      <alignment horizontal="center" vertical="center" wrapText="1"/>
    </xf>
    <xf numFmtId="0" fontId="17" fillId="26" borderId="29" xfId="0" applyFont="1" applyFill="1" applyBorder="1" applyAlignment="1">
      <alignment horizontal="center" vertical="center" wrapText="1"/>
    </xf>
    <xf numFmtId="0" fontId="17" fillId="26" borderId="30" xfId="0" applyFont="1" applyFill="1" applyBorder="1" applyAlignment="1">
      <alignment horizontal="center" vertical="center" wrapText="1"/>
    </xf>
    <xf numFmtId="0" fontId="17" fillId="26" borderId="31" xfId="0" applyFont="1" applyFill="1" applyBorder="1" applyAlignment="1">
      <alignment horizontal="center" vertical="center" wrapText="1"/>
    </xf>
    <xf numFmtId="0" fontId="16" fillId="0" borderId="29" xfId="0" applyFont="1" applyBorder="1" applyAlignment="1">
      <alignment horizontal="center" wrapText="1"/>
    </xf>
    <xf numFmtId="0" fontId="16" fillId="0" borderId="30" xfId="0" applyFont="1" applyBorder="1" applyAlignment="1">
      <alignment horizontal="center" wrapText="1"/>
    </xf>
    <xf numFmtId="0" fontId="16" fillId="0" borderId="31" xfId="0" applyFont="1" applyBorder="1" applyAlignment="1">
      <alignment horizontal="center" wrapText="1"/>
    </xf>
    <xf numFmtId="0" fontId="17" fillId="0" borderId="20" xfId="0" applyFont="1" applyBorder="1" applyAlignment="1">
      <alignment horizontal="left" vertical="center" wrapText="1"/>
    </xf>
    <xf numFmtId="0" fontId="17" fillId="0" borderId="23" xfId="0" applyFont="1" applyBorder="1" applyAlignment="1">
      <alignment horizontal="left" vertical="center" wrapText="1"/>
    </xf>
    <xf numFmtId="0" fontId="17" fillId="0" borderId="24" xfId="0" applyFont="1" applyBorder="1" applyAlignment="1">
      <alignment horizontal="left" vertical="center" wrapText="1"/>
    </xf>
    <xf numFmtId="0" fontId="10" fillId="0" borderId="48" xfId="0" applyFont="1" applyBorder="1" applyAlignment="1">
      <alignment horizontal="center"/>
    </xf>
    <xf numFmtId="0" fontId="10" fillId="0" borderId="51" xfId="0" applyFont="1" applyBorder="1" applyAlignment="1">
      <alignment horizontal="center"/>
    </xf>
    <xf numFmtId="0" fontId="20" fillId="26" borderId="17" xfId="0" applyFont="1" applyFill="1" applyBorder="1" applyAlignment="1">
      <alignment horizontal="center" wrapText="1"/>
    </xf>
    <xf numFmtId="0" fontId="20" fillId="26" borderId="22" xfId="0" applyFont="1" applyFill="1" applyBorder="1" applyAlignment="1">
      <alignment horizontal="center" wrapText="1"/>
    </xf>
    <xf numFmtId="0" fontId="20" fillId="26" borderId="18" xfId="0" applyFont="1" applyFill="1" applyBorder="1" applyAlignment="1">
      <alignment horizontal="center" wrapText="1"/>
    </xf>
    <xf numFmtId="0" fontId="20" fillId="26" borderId="6" xfId="0" applyFont="1" applyFill="1" applyBorder="1" applyAlignment="1">
      <alignment horizontal="center" wrapText="1"/>
    </xf>
    <xf numFmtId="0" fontId="16" fillId="0" borderId="44" xfId="0" applyFont="1" applyBorder="1" applyAlignment="1">
      <alignment horizontal="center" wrapText="1"/>
    </xf>
    <xf numFmtId="0" fontId="16" fillId="0" borderId="39" xfId="0" applyFont="1" applyBorder="1" applyAlignment="1">
      <alignment horizontal="center" wrapText="1"/>
    </xf>
    <xf numFmtId="0" fontId="16" fillId="0" borderId="43" xfId="0" applyFont="1" applyBorder="1" applyAlignment="1">
      <alignment horizontal="center" wrapText="1"/>
    </xf>
    <xf numFmtId="0" fontId="17" fillId="26" borderId="48" xfId="0" applyFont="1" applyFill="1" applyBorder="1" applyAlignment="1">
      <alignment horizontal="center" vertical="center" wrapText="1"/>
    </xf>
    <xf numFmtId="0" fontId="17" fillId="26" borderId="51" xfId="0" applyFont="1" applyFill="1" applyBorder="1" applyAlignment="1">
      <alignment horizontal="center" vertical="center" wrapText="1"/>
    </xf>
    <xf numFmtId="0" fontId="17" fillId="26" borderId="52" xfId="0" applyFont="1" applyFill="1" applyBorder="1" applyAlignment="1">
      <alignment horizontal="center" vertical="center" wrapText="1"/>
    </xf>
    <xf numFmtId="0" fontId="10" fillId="28" borderId="29" xfId="0" applyFont="1" applyFill="1" applyBorder="1" applyAlignment="1">
      <alignment horizontal="center"/>
    </xf>
    <xf numFmtId="0" fontId="10" fillId="28" borderId="30" xfId="0" applyFont="1" applyFill="1" applyBorder="1" applyAlignment="1">
      <alignment horizontal="center"/>
    </xf>
    <xf numFmtId="0" fontId="10" fillId="28" borderId="31" xfId="0" applyFont="1" applyFill="1" applyBorder="1" applyAlignment="1">
      <alignment horizontal="center"/>
    </xf>
    <xf numFmtId="0" fontId="18" fillId="28" borderId="29" xfId="0" applyFont="1" applyFill="1" applyBorder="1" applyAlignment="1">
      <alignment horizontal="center" vertical="center" wrapText="1"/>
    </xf>
    <xf numFmtId="0" fontId="18" fillId="28" borderId="30" xfId="0" applyFont="1" applyFill="1" applyBorder="1" applyAlignment="1">
      <alignment horizontal="center" vertical="center" wrapText="1"/>
    </xf>
    <xf numFmtId="0" fontId="18" fillId="28" borderId="31" xfId="0" applyFont="1" applyFill="1" applyBorder="1" applyAlignment="1">
      <alignment horizontal="center" vertical="center" wrapText="1"/>
    </xf>
    <xf numFmtId="0" fontId="19" fillId="0" borderId="29" xfId="0" applyFont="1" applyBorder="1" applyAlignment="1">
      <alignment horizontal="center" vertical="top" wrapText="1"/>
    </xf>
    <xf numFmtId="0" fontId="19" fillId="0" borderId="30" xfId="0" applyFont="1" applyBorder="1" applyAlignment="1">
      <alignment horizontal="center" vertical="top" wrapText="1"/>
    </xf>
    <xf numFmtId="0" fontId="19" fillId="0" borderId="31" xfId="0" applyFont="1" applyBorder="1" applyAlignment="1">
      <alignment horizontal="center" vertical="top" wrapText="1"/>
    </xf>
    <xf numFmtId="0" fontId="10" fillId="28" borderId="21" xfId="0" applyFont="1" applyFill="1" applyBorder="1" applyAlignment="1">
      <alignment horizontal="center" wrapText="1"/>
    </xf>
    <xf numFmtId="0" fontId="10" fillId="28" borderId="22" xfId="0" applyFont="1" applyFill="1" applyBorder="1" applyAlignment="1">
      <alignment horizontal="center" wrapText="1"/>
    </xf>
    <xf numFmtId="0" fontId="10" fillId="28" borderId="7" xfId="0" applyFont="1" applyFill="1" applyBorder="1" applyAlignment="1">
      <alignment horizontal="center" wrapText="1"/>
    </xf>
    <xf numFmtId="0" fontId="10" fillId="28" borderId="6" xfId="0" applyFont="1" applyFill="1" applyBorder="1" applyAlignment="1">
      <alignment horizontal="center" wrapText="1"/>
    </xf>
    <xf numFmtId="0" fontId="10" fillId="28" borderId="27" xfId="0" applyFont="1" applyFill="1" applyBorder="1" applyAlignment="1">
      <alignment horizontal="center" wrapText="1"/>
    </xf>
    <xf numFmtId="0" fontId="19" fillId="0" borderId="49" xfId="0" applyFont="1" applyBorder="1" applyAlignment="1">
      <alignment horizontal="center" vertical="center" wrapText="1"/>
    </xf>
    <xf numFmtId="0" fontId="19" fillId="0" borderId="0" xfId="0" applyFont="1" applyAlignment="1">
      <alignment horizontal="center" vertical="center" wrapText="1"/>
    </xf>
    <xf numFmtId="0" fontId="23" fillId="0" borderId="49" xfId="0" applyFont="1" applyBorder="1" applyAlignment="1">
      <alignment horizontal="center" vertical="center" wrapText="1"/>
    </xf>
    <xf numFmtId="0" fontId="23" fillId="0" borderId="0" xfId="0" applyFont="1" applyAlignment="1">
      <alignment horizontal="center" vertical="center" wrapText="1"/>
    </xf>
    <xf numFmtId="0" fontId="19" fillId="0" borderId="29"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31" xfId="0" applyFont="1" applyBorder="1" applyAlignment="1">
      <alignment horizontal="center" vertical="center" wrapText="1"/>
    </xf>
    <xf numFmtId="0" fontId="24" fillId="3" borderId="17" xfId="0" applyFont="1" applyFill="1" applyBorder="1" applyAlignment="1">
      <alignment horizontal="center" vertical="center"/>
    </xf>
    <xf numFmtId="0" fontId="24" fillId="3" borderId="14" xfId="0" applyFont="1" applyFill="1" applyBorder="1" applyAlignment="1">
      <alignment horizontal="center" vertical="center"/>
    </xf>
    <xf numFmtId="0" fontId="24" fillId="3" borderId="18" xfId="0" applyFont="1" applyFill="1" applyBorder="1" applyAlignment="1">
      <alignment horizontal="center" vertical="center" wrapText="1"/>
    </xf>
    <xf numFmtId="0" fontId="24" fillId="3" borderId="15" xfId="0" applyFont="1" applyFill="1" applyBorder="1" applyAlignment="1">
      <alignment horizontal="center" vertical="center" wrapText="1"/>
    </xf>
    <xf numFmtId="0" fontId="24" fillId="3" borderId="9" xfId="0" applyFont="1" applyFill="1" applyBorder="1" applyAlignment="1">
      <alignment horizontal="center" vertical="center"/>
    </xf>
    <xf numFmtId="0" fontId="24" fillId="3" borderId="10" xfId="0" applyFont="1" applyFill="1" applyBorder="1" applyAlignment="1">
      <alignment horizontal="center" vertical="center"/>
    </xf>
    <xf numFmtId="0" fontId="24" fillId="3" borderId="47" xfId="0" applyFont="1" applyFill="1" applyBorder="1" applyAlignment="1">
      <alignment horizontal="center" vertical="center"/>
    </xf>
    <xf numFmtId="0" fontId="13" fillId="0" borderId="23" xfId="0" applyFont="1" applyBorder="1" applyAlignment="1">
      <alignment horizontal="left" vertical="center" wrapText="1"/>
    </xf>
    <xf numFmtId="0" fontId="13" fillId="0" borderId="21" xfId="0" applyFont="1" applyBorder="1" applyAlignment="1">
      <alignment horizontal="left" vertical="center" wrapText="1"/>
    </xf>
    <xf numFmtId="0" fontId="13" fillId="0" borderId="49" xfId="0" applyFont="1" applyBorder="1" applyAlignment="1">
      <alignment horizontal="left" vertical="center" wrapText="1"/>
    </xf>
    <xf numFmtId="0" fontId="13" fillId="0" borderId="50" xfId="0" applyFont="1" applyBorder="1" applyAlignment="1">
      <alignment horizontal="left" vertical="center" wrapText="1"/>
    </xf>
    <xf numFmtId="0" fontId="13" fillId="3" borderId="41" xfId="0" applyFont="1" applyFill="1" applyBorder="1" applyAlignment="1">
      <alignment horizontal="center" vertical="center" wrapText="1"/>
    </xf>
    <xf numFmtId="0" fontId="13" fillId="3" borderId="38"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12" xfId="0" applyFont="1" applyBorder="1" applyAlignment="1">
      <alignment horizontal="center" vertical="center"/>
    </xf>
    <xf numFmtId="0" fontId="21" fillId="0" borderId="0" xfId="0" applyFont="1" applyAlignment="1">
      <alignment horizontal="center" vertical="center"/>
    </xf>
    <xf numFmtId="0" fontId="11" fillId="6" borderId="29" xfId="0" applyFont="1" applyFill="1" applyBorder="1" applyAlignment="1">
      <alignment horizontal="center" vertical="center" wrapText="1"/>
    </xf>
    <xf numFmtId="0" fontId="11" fillId="6" borderId="30" xfId="0" applyFont="1" applyFill="1" applyBorder="1" applyAlignment="1">
      <alignment horizontal="center" vertical="center" wrapText="1"/>
    </xf>
    <xf numFmtId="0" fontId="11" fillId="6" borderId="31" xfId="0" applyFont="1" applyFill="1" applyBorder="1" applyAlignment="1">
      <alignment horizontal="center" vertical="center" wrapText="1"/>
    </xf>
    <xf numFmtId="0" fontId="10" fillId="0" borderId="44" xfId="0" applyFont="1" applyBorder="1" applyAlignment="1">
      <alignment horizontal="center" vertical="center"/>
    </xf>
    <xf numFmtId="0" fontId="10" fillId="0" borderId="39" xfId="0" applyFont="1" applyBorder="1" applyAlignment="1">
      <alignment horizontal="center" vertical="center"/>
    </xf>
    <xf numFmtId="0" fontId="10" fillId="0" borderId="43" xfId="0" applyFont="1" applyBorder="1" applyAlignment="1">
      <alignment horizontal="center" vertical="center"/>
    </xf>
    <xf numFmtId="0" fontId="11" fillId="0" borderId="23" xfId="0" applyFont="1" applyBorder="1" applyAlignment="1">
      <alignment horizontal="center" vertical="center" wrapText="1"/>
    </xf>
    <xf numFmtId="0" fontId="10" fillId="6" borderId="20" xfId="0" applyFont="1" applyFill="1" applyBorder="1" applyAlignment="1">
      <alignment horizontal="center" vertical="center"/>
    </xf>
    <xf numFmtId="0" fontId="10" fillId="6" borderId="23" xfId="0" applyFont="1" applyFill="1" applyBorder="1" applyAlignment="1">
      <alignment horizontal="center" vertical="center"/>
    </xf>
    <xf numFmtId="0" fontId="10" fillId="0" borderId="44"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43" xfId="0" applyFont="1" applyBorder="1" applyAlignment="1">
      <alignment horizontal="center" vertical="center" wrapText="1"/>
    </xf>
    <xf numFmtId="0" fontId="16" fillId="6" borderId="8" xfId="0" applyFont="1" applyFill="1" applyBorder="1" applyAlignment="1">
      <alignment horizontal="center" vertical="center"/>
    </xf>
    <xf numFmtId="0" fontId="16" fillId="6" borderId="1" xfId="0" applyFont="1" applyFill="1" applyBorder="1" applyAlignment="1">
      <alignment horizontal="center" vertical="center"/>
    </xf>
    <xf numFmtId="0" fontId="10" fillId="6" borderId="8"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 borderId="9" xfId="0" applyFont="1" applyFill="1" applyBorder="1" applyAlignment="1">
      <alignment horizontal="center" vertical="center"/>
    </xf>
    <xf numFmtId="0" fontId="10" fillId="6" borderId="10" xfId="0" applyFont="1" applyFill="1" applyBorder="1" applyAlignment="1">
      <alignment horizontal="center" vertical="center"/>
    </xf>
    <xf numFmtId="0" fontId="10" fillId="6" borderId="47" xfId="0" applyFont="1" applyFill="1" applyBorder="1" applyAlignment="1">
      <alignment horizontal="center" vertical="center"/>
    </xf>
    <xf numFmtId="168" fontId="11" fillId="25" borderId="29" xfId="1" applyNumberFormat="1" applyFont="1" applyFill="1" applyBorder="1" applyAlignment="1">
      <alignment horizontal="center" vertical="center" wrapText="1"/>
    </xf>
    <xf numFmtId="168" fontId="11" fillId="25" borderId="30" xfId="1" applyNumberFormat="1" applyFont="1" applyFill="1" applyBorder="1" applyAlignment="1">
      <alignment horizontal="center" vertical="center" wrapText="1"/>
    </xf>
    <xf numFmtId="168" fontId="11" fillId="25" borderId="31" xfId="1" applyNumberFormat="1" applyFont="1" applyFill="1" applyBorder="1" applyAlignment="1">
      <alignment horizontal="center" vertical="center" wrapText="1"/>
    </xf>
    <xf numFmtId="0" fontId="11" fillId="25" borderId="29" xfId="0" applyFont="1" applyFill="1" applyBorder="1" applyAlignment="1">
      <alignment horizontal="center" vertical="center" wrapText="1"/>
    </xf>
    <xf numFmtId="0" fontId="11" fillId="25" borderId="30" xfId="0" applyFont="1" applyFill="1" applyBorder="1" applyAlignment="1">
      <alignment horizontal="center" vertical="center" wrapText="1"/>
    </xf>
    <xf numFmtId="0" fontId="11" fillId="25" borderId="31" xfId="0" applyFont="1" applyFill="1" applyBorder="1" applyAlignment="1">
      <alignment horizontal="center" vertical="center" wrapText="1"/>
    </xf>
    <xf numFmtId="0" fontId="20" fillId="25" borderId="18" xfId="0" applyFont="1" applyFill="1" applyBorder="1" applyAlignment="1">
      <alignment horizontal="center" wrapText="1"/>
    </xf>
    <xf numFmtId="0" fontId="20" fillId="25" borderId="6" xfId="0" applyFont="1" applyFill="1" applyBorder="1" applyAlignment="1">
      <alignment horizontal="center" wrapText="1"/>
    </xf>
    <xf numFmtId="0" fontId="11" fillId="25" borderId="44" xfId="0" applyFont="1" applyFill="1" applyBorder="1" applyAlignment="1">
      <alignment horizontal="center" vertical="center" wrapText="1"/>
    </xf>
    <xf numFmtId="0" fontId="11" fillId="25" borderId="39" xfId="0" applyFont="1" applyFill="1" applyBorder="1" applyAlignment="1">
      <alignment horizontal="center" vertical="center" wrapText="1"/>
    </xf>
    <xf numFmtId="0" fontId="11" fillId="25" borderId="43" xfId="0" applyFont="1" applyFill="1" applyBorder="1" applyAlignment="1">
      <alignment horizontal="center" vertical="center" wrapText="1"/>
    </xf>
    <xf numFmtId="0" fontId="20" fillId="25" borderId="17" xfId="0" applyFont="1" applyFill="1" applyBorder="1" applyAlignment="1">
      <alignment horizontal="center" wrapText="1"/>
    </xf>
    <xf numFmtId="0" fontId="20" fillId="25" borderId="22" xfId="0" applyFont="1" applyFill="1" applyBorder="1" applyAlignment="1">
      <alignment horizontal="center" wrapText="1"/>
    </xf>
    <xf numFmtId="0" fontId="20" fillId="25" borderId="9" xfId="0" applyFont="1" applyFill="1" applyBorder="1" applyAlignment="1">
      <alignment horizontal="center"/>
    </xf>
    <xf numFmtId="0" fontId="20" fillId="25" borderId="10" xfId="0" applyFont="1" applyFill="1" applyBorder="1" applyAlignment="1">
      <alignment horizontal="center"/>
    </xf>
    <xf numFmtId="0" fontId="20" fillId="25" borderId="47" xfId="0" applyFont="1" applyFill="1" applyBorder="1" applyAlignment="1">
      <alignment horizontal="center"/>
    </xf>
    <xf numFmtId="0" fontId="10" fillId="0" borderId="44" xfId="0" applyFont="1" applyBorder="1" applyAlignment="1">
      <alignment horizontal="center" wrapText="1"/>
    </xf>
    <xf numFmtId="0" fontId="10" fillId="0" borderId="39" xfId="0" applyFont="1" applyBorder="1" applyAlignment="1">
      <alignment horizontal="center" wrapText="1"/>
    </xf>
    <xf numFmtId="0" fontId="10" fillId="0" borderId="43" xfId="0" applyFont="1" applyBorder="1" applyAlignment="1">
      <alignment horizontal="center" wrapText="1"/>
    </xf>
    <xf numFmtId="0" fontId="19" fillId="0" borderId="30" xfId="0" applyFont="1" applyBorder="1" applyAlignment="1">
      <alignment horizontal="center" wrapText="1"/>
    </xf>
    <xf numFmtId="0" fontId="11" fillId="25" borderId="48" xfId="0" applyFont="1" applyFill="1" applyBorder="1" applyAlignment="1">
      <alignment horizontal="center" vertical="center" wrapText="1"/>
    </xf>
    <xf numFmtId="0" fontId="11" fillId="25" borderId="51" xfId="0" applyFont="1" applyFill="1" applyBorder="1" applyAlignment="1">
      <alignment horizontal="center" vertical="center" wrapText="1"/>
    </xf>
    <xf numFmtId="0" fontId="11" fillId="25" borderId="52" xfId="0" applyFont="1" applyFill="1" applyBorder="1" applyAlignment="1">
      <alignment horizontal="center" vertical="center" wrapText="1"/>
    </xf>
    <xf numFmtId="0" fontId="10" fillId="0" borderId="48" xfId="0" applyFont="1" applyBorder="1" applyAlignment="1">
      <alignment horizontal="center" wrapText="1"/>
    </xf>
    <xf numFmtId="0" fontId="10" fillId="0" borderId="51" xfId="0" applyFont="1" applyBorder="1" applyAlignment="1">
      <alignment horizontal="center" wrapText="1"/>
    </xf>
    <xf numFmtId="0" fontId="10" fillId="0" borderId="52" xfId="0" applyFont="1" applyBorder="1" applyAlignment="1">
      <alignment horizontal="center" wrapText="1"/>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0" fillId="2" borderId="31" xfId="0" applyFill="1" applyBorder="1" applyAlignment="1">
      <alignment horizontal="center" vertical="center" wrapText="1"/>
    </xf>
    <xf numFmtId="0" fontId="2" fillId="0" borderId="29" xfId="0" applyFont="1" applyBorder="1" applyAlignment="1">
      <alignment horizontal="center" wrapText="1"/>
    </xf>
    <xf numFmtId="0" fontId="2" fillId="0" borderId="30" xfId="0" applyFont="1" applyBorder="1" applyAlignment="1">
      <alignment horizontal="center" wrapText="1"/>
    </xf>
    <xf numFmtId="0" fontId="2" fillId="0" borderId="31" xfId="0" applyFont="1" applyBorder="1" applyAlignment="1">
      <alignment horizont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4" fillId="0" borderId="48" xfId="0" applyFont="1" applyBorder="1" applyAlignment="1">
      <alignment horizontal="center" vertical="center"/>
    </xf>
    <xf numFmtId="0" fontId="4" fillId="0" borderId="51" xfId="0" applyFont="1" applyBorder="1" applyAlignment="1">
      <alignment horizontal="center" vertical="center"/>
    </xf>
    <xf numFmtId="0" fontId="0" fillId="0" borderId="23" xfId="0" applyBorder="1" applyAlignment="1">
      <alignment vertical="center" wrapText="1"/>
    </xf>
    <xf numFmtId="0" fontId="0" fillId="0" borderId="21" xfId="0" applyBorder="1" applyAlignment="1">
      <alignment vertical="center" wrapText="1"/>
    </xf>
    <xf numFmtId="0" fontId="2" fillId="2" borderId="18"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5" fillId="2" borderId="8" xfId="0" applyFont="1" applyFill="1" applyBorder="1" applyAlignment="1">
      <alignment horizontal="center" vertical="center"/>
    </xf>
    <xf numFmtId="0" fontId="5"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47" xfId="0" applyFont="1" applyFill="1" applyBorder="1" applyAlignment="1">
      <alignment horizontal="center" vertical="center"/>
    </xf>
    <xf numFmtId="0" fontId="11" fillId="23" borderId="29" xfId="0" applyFont="1" applyFill="1" applyBorder="1" applyAlignment="1">
      <alignment horizontal="center" vertical="center" wrapText="1"/>
    </xf>
    <xf numFmtId="0" fontId="11" fillId="23" borderId="30" xfId="0" applyFont="1" applyFill="1" applyBorder="1" applyAlignment="1">
      <alignment horizontal="center" vertical="center" wrapText="1"/>
    </xf>
    <xf numFmtId="0" fontId="11" fillId="23" borderId="31" xfId="0" applyFont="1" applyFill="1" applyBorder="1" applyAlignment="1">
      <alignment horizontal="center" vertical="center" wrapText="1"/>
    </xf>
    <xf numFmtId="0" fontId="16" fillId="24" borderId="30" xfId="0" applyFont="1" applyFill="1" applyBorder="1" applyAlignment="1">
      <alignment horizontal="center"/>
    </xf>
    <xf numFmtId="0" fontId="16" fillId="24" borderId="31" xfId="0" applyFont="1" applyFill="1" applyBorder="1" applyAlignment="1">
      <alignment horizontal="center"/>
    </xf>
    <xf numFmtId="0" fontId="16" fillId="24" borderId="17" xfId="0" applyFont="1" applyFill="1" applyBorder="1" applyAlignment="1">
      <alignment horizontal="center" wrapText="1"/>
    </xf>
    <xf numFmtId="0" fontId="16" fillId="24" borderId="14" xfId="0" applyFont="1" applyFill="1" applyBorder="1" applyAlignment="1">
      <alignment horizontal="center" wrapText="1"/>
    </xf>
    <xf numFmtId="0" fontId="16" fillId="24" borderId="18" xfId="0" applyFont="1" applyFill="1" applyBorder="1" applyAlignment="1">
      <alignment horizontal="center" wrapText="1"/>
    </xf>
    <xf numFmtId="0" fontId="16" fillId="24" borderId="15" xfId="0" applyFont="1" applyFill="1" applyBorder="1" applyAlignment="1">
      <alignment horizontal="center" wrapText="1"/>
    </xf>
    <xf numFmtId="0" fontId="23" fillId="0" borderId="29" xfId="0" applyFont="1" applyBorder="1" applyAlignment="1">
      <alignment horizontal="center"/>
    </xf>
    <xf numFmtId="0" fontId="23" fillId="0" borderId="30" xfId="0" applyFont="1" applyBorder="1" applyAlignment="1">
      <alignment horizontal="center"/>
    </xf>
    <xf numFmtId="0" fontId="23" fillId="0" borderId="31" xfId="0" applyFont="1" applyBorder="1" applyAlignment="1">
      <alignment horizontal="center"/>
    </xf>
    <xf numFmtId="0" fontId="16" fillId="4" borderId="9"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47" xfId="0" applyFont="1" applyFill="1" applyBorder="1" applyAlignment="1">
      <alignment horizontal="center" vertical="center"/>
    </xf>
    <xf numFmtId="0" fontId="11" fillId="7" borderId="34" xfId="0" applyFont="1" applyFill="1" applyBorder="1" applyAlignment="1">
      <alignment horizontal="center" vertical="center" wrapText="1"/>
    </xf>
    <xf numFmtId="0" fontId="11" fillId="7" borderId="32" xfId="0" applyFont="1" applyFill="1" applyBorder="1" applyAlignment="1">
      <alignment horizontal="center" vertical="center" wrapText="1"/>
    </xf>
    <xf numFmtId="0" fontId="11" fillId="7" borderId="25" xfId="0" applyFont="1" applyFill="1" applyBorder="1" applyAlignment="1">
      <alignment horizontal="center" vertical="center" wrapText="1"/>
    </xf>
    <xf numFmtId="0" fontId="10" fillId="0" borderId="48" xfId="0" applyFont="1" applyBorder="1" applyAlignment="1">
      <alignment horizontal="center" vertical="center" wrapText="1"/>
    </xf>
    <xf numFmtId="0" fontId="10" fillId="0" borderId="51" xfId="0" applyFont="1" applyBorder="1" applyAlignment="1">
      <alignment horizontal="center" vertical="center" wrapText="1"/>
    </xf>
    <xf numFmtId="0" fontId="10" fillId="0" borderId="52" xfId="0" applyFont="1" applyBorder="1" applyAlignment="1">
      <alignment horizontal="center" vertical="center" wrapText="1"/>
    </xf>
    <xf numFmtId="0" fontId="16" fillId="4" borderId="17"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18" xfId="0" applyFont="1" applyFill="1" applyBorder="1" applyAlignment="1">
      <alignment horizontal="center" vertical="center"/>
    </xf>
    <xf numFmtId="0" fontId="16" fillId="4" borderId="15" xfId="0" applyFont="1" applyFill="1" applyBorder="1" applyAlignment="1">
      <alignment horizontal="center" vertical="center"/>
    </xf>
    <xf numFmtId="0" fontId="16" fillId="4" borderId="18"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1" fillId="0" borderId="21" xfId="0" applyFont="1" applyBorder="1" applyAlignment="1">
      <alignment horizontal="center" vertical="center" wrapText="1"/>
    </xf>
    <xf numFmtId="0" fontId="11" fillId="0" borderId="24" xfId="0" applyFont="1" applyBorder="1" applyAlignment="1">
      <alignment horizontal="left" vertical="center" wrapText="1"/>
    </xf>
    <xf numFmtId="0" fontId="23" fillId="0" borderId="29"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31" xfId="0" applyFont="1" applyBorder="1" applyAlignment="1">
      <alignment horizontal="center" vertical="center" wrapText="1"/>
    </xf>
    <xf numFmtId="0" fontId="11" fillId="7" borderId="29" xfId="0" applyFont="1" applyFill="1" applyBorder="1" applyAlignment="1">
      <alignment horizontal="center" vertical="center" wrapText="1"/>
    </xf>
    <xf numFmtId="0" fontId="11" fillId="7" borderId="30" xfId="0" applyFont="1" applyFill="1" applyBorder="1" applyAlignment="1">
      <alignment horizontal="center" vertical="center" wrapText="1"/>
    </xf>
    <xf numFmtId="0" fontId="11" fillId="7" borderId="31" xfId="0" applyFont="1" applyFill="1" applyBorder="1" applyAlignment="1">
      <alignment horizontal="center" vertical="center" wrapText="1"/>
    </xf>
    <xf numFmtId="0" fontId="11" fillId="7" borderId="48" xfId="0" applyFont="1" applyFill="1" applyBorder="1" applyAlignment="1">
      <alignment horizontal="center" vertical="center" wrapText="1"/>
    </xf>
    <xf numFmtId="0" fontId="11" fillId="7" borderId="51" xfId="0" applyFont="1" applyFill="1" applyBorder="1" applyAlignment="1">
      <alignment horizontal="center" vertical="center" wrapText="1"/>
    </xf>
    <xf numFmtId="0" fontId="11" fillId="7" borderId="52" xfId="0" applyFont="1" applyFill="1" applyBorder="1" applyAlignment="1">
      <alignment horizontal="center" vertical="center" wrapText="1"/>
    </xf>
    <xf numFmtId="0" fontId="3" fillId="19" borderId="49" xfId="0" applyFont="1" applyFill="1" applyBorder="1" applyAlignment="1">
      <alignment horizontal="center" vertical="center" wrapText="1"/>
    </xf>
    <xf numFmtId="0" fontId="3" fillId="19" borderId="0" xfId="0" applyFont="1" applyFill="1" applyAlignment="1">
      <alignment horizontal="center" vertical="center" wrapText="1"/>
    </xf>
    <xf numFmtId="0" fontId="3" fillId="19" borderId="40" xfId="0" applyFont="1" applyFill="1" applyBorder="1" applyAlignment="1">
      <alignment horizontal="center" vertical="center" wrapText="1"/>
    </xf>
    <xf numFmtId="0" fontId="10" fillId="22" borderId="9" xfId="0" applyFont="1" applyFill="1" applyBorder="1" applyAlignment="1">
      <alignment horizontal="center"/>
    </xf>
    <xf numFmtId="0" fontId="10" fillId="22" borderId="10" xfId="0" applyFont="1" applyFill="1" applyBorder="1" applyAlignment="1">
      <alignment horizontal="center"/>
    </xf>
    <xf numFmtId="0" fontId="10" fillId="22" borderId="47" xfId="0" applyFont="1" applyFill="1" applyBorder="1" applyAlignment="1">
      <alignment horizontal="center"/>
    </xf>
    <xf numFmtId="0" fontId="3" fillId="19" borderId="44" xfId="0" applyFont="1" applyFill="1" applyBorder="1" applyAlignment="1">
      <alignment horizontal="center" vertical="center" wrapText="1"/>
    </xf>
    <xf numFmtId="0" fontId="3" fillId="19" borderId="39" xfId="0" applyFont="1" applyFill="1" applyBorder="1" applyAlignment="1">
      <alignment horizontal="center" vertical="center" wrapText="1"/>
    </xf>
    <xf numFmtId="0" fontId="3" fillId="19" borderId="43" xfId="0" applyFont="1" applyFill="1" applyBorder="1" applyAlignment="1">
      <alignment horizontal="center" vertical="center" wrapText="1"/>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47" xfId="0" applyFont="1" applyBorder="1" applyAlignment="1">
      <alignment horizontal="center" vertical="center"/>
    </xf>
    <xf numFmtId="0" fontId="10" fillId="22" borderId="17" xfId="0" applyFont="1" applyFill="1" applyBorder="1" applyAlignment="1">
      <alignment horizontal="center" wrapText="1"/>
    </xf>
    <xf numFmtId="0" fontId="10" fillId="22" borderId="22" xfId="0" applyFont="1" applyFill="1" applyBorder="1" applyAlignment="1">
      <alignment horizontal="center" wrapText="1"/>
    </xf>
    <xf numFmtId="0" fontId="10" fillId="22" borderId="18" xfId="0" applyFont="1" applyFill="1" applyBorder="1" applyAlignment="1">
      <alignment horizontal="center" wrapText="1"/>
    </xf>
    <xf numFmtId="0" fontId="10" fillId="22" borderId="6" xfId="0" applyFont="1" applyFill="1" applyBorder="1" applyAlignment="1">
      <alignment horizontal="center" wrapText="1"/>
    </xf>
    <xf numFmtId="0" fontId="10" fillId="21" borderId="9" xfId="0" applyFont="1" applyFill="1" applyBorder="1" applyAlignment="1">
      <alignment horizontal="center" wrapText="1"/>
    </xf>
    <xf numFmtId="0" fontId="10" fillId="21" borderId="29" xfId="0" applyFont="1" applyFill="1" applyBorder="1" applyAlignment="1">
      <alignment horizontal="center"/>
    </xf>
    <xf numFmtId="0" fontId="10" fillId="21" borderId="30" xfId="0" applyFont="1" applyFill="1" applyBorder="1" applyAlignment="1">
      <alignment horizontal="center"/>
    </xf>
    <xf numFmtId="0" fontId="10" fillId="21" borderId="31" xfId="0" applyFont="1" applyFill="1" applyBorder="1" applyAlignment="1">
      <alignment horizontal="center"/>
    </xf>
    <xf numFmtId="0" fontId="3" fillId="18" borderId="29" xfId="0" applyFont="1" applyFill="1" applyBorder="1" applyAlignment="1">
      <alignment horizontal="center" vertical="center" wrapText="1"/>
    </xf>
    <xf numFmtId="0" fontId="3" fillId="18" borderId="30" xfId="0" applyFont="1" applyFill="1" applyBorder="1" applyAlignment="1">
      <alignment horizontal="center" vertical="center" wrapText="1"/>
    </xf>
    <xf numFmtId="0" fontId="3" fillId="18" borderId="31" xfId="0" applyFont="1" applyFill="1" applyBorder="1" applyAlignment="1">
      <alignment horizontal="center" vertical="center" wrapText="1"/>
    </xf>
    <xf numFmtId="0" fontId="3" fillId="11" borderId="29" xfId="0" applyFont="1" applyFill="1" applyBorder="1" applyAlignment="1">
      <alignment horizontal="center" vertical="center" wrapText="1"/>
    </xf>
    <xf numFmtId="0" fontId="3" fillId="11" borderId="30" xfId="0" applyFont="1" applyFill="1" applyBorder="1" applyAlignment="1">
      <alignment horizontal="center" vertical="center" wrapText="1"/>
    </xf>
    <xf numFmtId="0" fontId="3" fillId="11" borderId="31" xfId="0" applyFont="1" applyFill="1" applyBorder="1" applyAlignment="1">
      <alignment horizontal="center" vertical="center" wrapText="1"/>
    </xf>
    <xf numFmtId="0" fontId="11" fillId="0" borderId="67" xfId="0" applyFont="1" applyBorder="1" applyAlignment="1">
      <alignment horizontal="center" wrapText="1"/>
    </xf>
    <xf numFmtId="0" fontId="11" fillId="0" borderId="30" xfId="0" applyFont="1" applyBorder="1" applyAlignment="1">
      <alignment horizontal="center" wrapText="1"/>
    </xf>
    <xf numFmtId="0" fontId="11" fillId="0" borderId="31" xfId="0" applyFont="1" applyBorder="1" applyAlignment="1">
      <alignment horizontal="center" wrapText="1"/>
    </xf>
    <xf numFmtId="0" fontId="10" fillId="11" borderId="17" xfId="0" applyFont="1" applyFill="1" applyBorder="1" applyAlignment="1">
      <alignment horizontal="center" wrapText="1"/>
    </xf>
    <xf numFmtId="0" fontId="10" fillId="11" borderId="22" xfId="0" applyFont="1" applyFill="1" applyBorder="1" applyAlignment="1">
      <alignment horizontal="center" wrapText="1"/>
    </xf>
    <xf numFmtId="0" fontId="10" fillId="11" borderId="18" xfId="0" applyFont="1" applyFill="1" applyBorder="1" applyAlignment="1">
      <alignment horizontal="center" wrapText="1"/>
    </xf>
    <xf numFmtId="0" fontId="10" fillId="11" borderId="6" xfId="0" applyFont="1" applyFill="1" applyBorder="1" applyAlignment="1">
      <alignment horizontal="center" wrapText="1"/>
    </xf>
    <xf numFmtId="0" fontId="10" fillId="11" borderId="9" xfId="0" applyFont="1" applyFill="1" applyBorder="1" applyAlignment="1">
      <alignment horizontal="center" wrapText="1"/>
    </xf>
    <xf numFmtId="0" fontId="10" fillId="11" borderId="10" xfId="0" applyFont="1" applyFill="1" applyBorder="1" applyAlignment="1">
      <alignment horizontal="center" wrapText="1"/>
    </xf>
    <xf numFmtId="0" fontId="10" fillId="11" borderId="47" xfId="0" applyFont="1" applyFill="1" applyBorder="1" applyAlignment="1">
      <alignment horizontal="center" wrapText="1"/>
    </xf>
    <xf numFmtId="0" fontId="3" fillId="17" borderId="29" xfId="0" applyFont="1" applyFill="1" applyBorder="1" applyAlignment="1">
      <alignment horizontal="center" vertical="center" wrapText="1"/>
    </xf>
    <xf numFmtId="0" fontId="3" fillId="17" borderId="30" xfId="0" applyFont="1" applyFill="1" applyBorder="1" applyAlignment="1">
      <alignment horizontal="center" vertical="center" wrapText="1"/>
    </xf>
    <xf numFmtId="0" fontId="3" fillId="17" borderId="31" xfId="0" applyFont="1" applyFill="1" applyBorder="1" applyAlignment="1">
      <alignment horizontal="center" vertical="center" wrapText="1"/>
    </xf>
    <xf numFmtId="0" fontId="10" fillId="20" borderId="17" xfId="0" applyFont="1" applyFill="1" applyBorder="1" applyAlignment="1">
      <alignment horizontal="center" wrapText="1"/>
    </xf>
    <xf numFmtId="0" fontId="10" fillId="20" borderId="22" xfId="0" applyFont="1" applyFill="1" applyBorder="1" applyAlignment="1">
      <alignment horizontal="center" wrapText="1"/>
    </xf>
    <xf numFmtId="0" fontId="10" fillId="20" borderId="18" xfId="0" applyFont="1" applyFill="1" applyBorder="1" applyAlignment="1">
      <alignment horizontal="center" wrapText="1"/>
    </xf>
    <xf numFmtId="0" fontId="10" fillId="20" borderId="6" xfId="0" applyFont="1" applyFill="1" applyBorder="1" applyAlignment="1">
      <alignment horizontal="center" wrapText="1"/>
    </xf>
    <xf numFmtId="0" fontId="10" fillId="20" borderId="6" xfId="0" applyFont="1" applyFill="1" applyBorder="1" applyAlignment="1">
      <alignment horizontal="center"/>
    </xf>
    <xf numFmtId="0" fontId="10" fillId="20" borderId="9" xfId="0" applyFont="1" applyFill="1" applyBorder="1" applyAlignment="1">
      <alignment horizontal="center"/>
    </xf>
    <xf numFmtId="0" fontId="10" fillId="20" borderId="10" xfId="0" applyFont="1" applyFill="1" applyBorder="1" applyAlignment="1">
      <alignment horizontal="center"/>
    </xf>
    <xf numFmtId="0" fontId="10" fillId="20" borderId="47" xfId="0" applyFont="1" applyFill="1" applyBorder="1" applyAlignment="1">
      <alignment horizontal="center"/>
    </xf>
    <xf numFmtId="0" fontId="3" fillId="16" borderId="44" xfId="0" applyFont="1" applyFill="1" applyBorder="1" applyAlignment="1">
      <alignment horizontal="center" vertical="center" wrapText="1"/>
    </xf>
    <xf numFmtId="0" fontId="3" fillId="16" borderId="39" xfId="0" applyFont="1" applyFill="1" applyBorder="1" applyAlignment="1">
      <alignment horizontal="center" vertical="center" wrapText="1"/>
    </xf>
    <xf numFmtId="0" fontId="3" fillId="16" borderId="43" xfId="0" applyFont="1" applyFill="1" applyBorder="1" applyAlignment="1">
      <alignment horizontal="center" vertical="center" wrapText="1"/>
    </xf>
    <xf numFmtId="0" fontId="3" fillId="16" borderId="49" xfId="0" applyFont="1" applyFill="1" applyBorder="1" applyAlignment="1">
      <alignment horizontal="center" vertical="center" wrapText="1"/>
    </xf>
    <xf numFmtId="0" fontId="3" fillId="16" borderId="0" xfId="0" applyFont="1" applyFill="1" applyAlignment="1">
      <alignment horizontal="center" vertical="center" wrapText="1"/>
    </xf>
    <xf numFmtId="0" fontId="3" fillId="16" borderId="40" xfId="0" applyFont="1" applyFill="1" applyBorder="1" applyAlignment="1">
      <alignment horizontal="center" vertical="center" wrapText="1"/>
    </xf>
    <xf numFmtId="0" fontId="23" fillId="0" borderId="29" xfId="0" applyFont="1" applyBorder="1" applyAlignment="1">
      <alignment horizontal="center" vertical="center"/>
    </xf>
    <xf numFmtId="0" fontId="23" fillId="0" borderId="30" xfId="0" applyFont="1" applyBorder="1" applyAlignment="1">
      <alignment horizontal="center" vertical="center"/>
    </xf>
    <xf numFmtId="0" fontId="23" fillId="0" borderId="31" xfId="0" applyFont="1" applyBorder="1" applyAlignment="1">
      <alignment horizontal="center" vertical="center"/>
    </xf>
    <xf numFmtId="0" fontId="3" fillId="16" borderId="29" xfId="0" applyFont="1" applyFill="1" applyBorder="1" applyAlignment="1">
      <alignment horizontal="center" vertical="center" wrapText="1"/>
    </xf>
    <xf numFmtId="0" fontId="3" fillId="16" borderId="30" xfId="0" applyFont="1" applyFill="1" applyBorder="1" applyAlignment="1">
      <alignment horizontal="center" vertical="center" wrapText="1"/>
    </xf>
    <xf numFmtId="0" fontId="3" fillId="16" borderId="31" xfId="0" applyFont="1" applyFill="1" applyBorder="1" applyAlignment="1">
      <alignment horizontal="center" vertical="center" wrapText="1"/>
    </xf>
    <xf numFmtId="0" fontId="20" fillId="12" borderId="20" xfId="0" applyFont="1" applyFill="1" applyBorder="1" applyAlignment="1">
      <alignment horizontal="center" wrapText="1"/>
    </xf>
    <xf numFmtId="0" fontId="20" fillId="12" borderId="23" xfId="0" applyFont="1" applyFill="1" applyBorder="1" applyAlignment="1">
      <alignment horizontal="center" wrapText="1"/>
    </xf>
    <xf numFmtId="0" fontId="20" fillId="12" borderId="8" xfId="0" applyFont="1" applyFill="1" applyBorder="1" applyAlignment="1">
      <alignment horizontal="center" wrapText="1"/>
    </xf>
    <xf numFmtId="0" fontId="20" fillId="12" borderId="1" xfId="0" applyFont="1" applyFill="1" applyBorder="1" applyAlignment="1">
      <alignment horizontal="center" wrapText="1"/>
    </xf>
    <xf numFmtId="0" fontId="20" fillId="12" borderId="9" xfId="0" applyFont="1" applyFill="1" applyBorder="1" applyAlignment="1">
      <alignment horizontal="center"/>
    </xf>
    <xf numFmtId="0" fontId="20" fillId="12" borderId="10" xfId="0" applyFont="1" applyFill="1" applyBorder="1" applyAlignment="1">
      <alignment horizontal="center"/>
    </xf>
    <xf numFmtId="0" fontId="20" fillId="12" borderId="47" xfId="0" applyFont="1" applyFill="1" applyBorder="1" applyAlignment="1">
      <alignment horizontal="center"/>
    </xf>
    <xf numFmtId="0" fontId="17" fillId="5" borderId="29" xfId="0" applyFont="1" applyFill="1" applyBorder="1" applyAlignment="1">
      <alignment horizontal="center" vertical="center" wrapText="1"/>
    </xf>
    <xf numFmtId="0" fontId="17" fillId="5" borderId="30" xfId="0" applyFont="1" applyFill="1" applyBorder="1" applyAlignment="1">
      <alignment horizontal="center" vertical="center" wrapText="1"/>
    </xf>
    <xf numFmtId="0" fontId="17" fillId="5" borderId="31" xfId="0" applyFont="1" applyFill="1" applyBorder="1" applyAlignment="1">
      <alignment horizontal="center" vertical="center" wrapText="1"/>
    </xf>
    <xf numFmtId="0" fontId="20" fillId="5" borderId="17" xfId="0" applyFont="1" applyFill="1" applyBorder="1" applyAlignment="1">
      <alignment horizontal="center" vertical="center"/>
    </xf>
    <xf numFmtId="0" fontId="20" fillId="5" borderId="22" xfId="0" applyFont="1" applyFill="1" applyBorder="1" applyAlignment="1">
      <alignment horizontal="center" vertical="center"/>
    </xf>
    <xf numFmtId="0" fontId="20" fillId="5" borderId="18" xfId="0" applyFont="1" applyFill="1" applyBorder="1" applyAlignment="1">
      <alignment horizontal="center" vertical="center"/>
    </xf>
    <xf numFmtId="0" fontId="20" fillId="5" borderId="6" xfId="0" applyFont="1" applyFill="1" applyBorder="1" applyAlignment="1">
      <alignment horizontal="center" vertical="center"/>
    </xf>
    <xf numFmtId="0" fontId="20" fillId="5" borderId="18"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20" fillId="5" borderId="9" xfId="0" applyFont="1" applyFill="1" applyBorder="1" applyAlignment="1">
      <alignment horizontal="center" vertical="center"/>
    </xf>
    <xf numFmtId="0" fontId="20" fillId="5" borderId="10" xfId="0" applyFont="1" applyFill="1" applyBorder="1" applyAlignment="1">
      <alignment horizontal="center" vertical="center"/>
    </xf>
    <xf numFmtId="0" fontId="20" fillId="5" borderId="47" xfId="0" applyFont="1" applyFill="1" applyBorder="1" applyAlignment="1">
      <alignment horizontal="center" vertical="center"/>
    </xf>
    <xf numFmtId="0" fontId="11" fillId="0" borderId="20" xfId="0" applyFont="1" applyBorder="1" applyAlignment="1">
      <alignment horizontal="left" vertical="center" wrapText="1"/>
    </xf>
    <xf numFmtId="0" fontId="11" fillId="0" borderId="22" xfId="0" applyFont="1" applyBorder="1" applyAlignment="1">
      <alignment horizontal="left" vertical="center" wrapText="1"/>
    </xf>
    <xf numFmtId="0" fontId="17" fillId="5" borderId="44" xfId="0" applyFont="1" applyFill="1" applyBorder="1" applyAlignment="1">
      <alignment horizontal="center" vertical="center" wrapText="1"/>
    </xf>
    <xf numFmtId="0" fontId="17" fillId="5" borderId="39" xfId="0" applyFont="1" applyFill="1" applyBorder="1" applyAlignment="1">
      <alignment horizontal="center" vertical="center" wrapText="1"/>
    </xf>
    <xf numFmtId="0" fontId="17" fillId="5" borderId="43" xfId="0" applyFont="1" applyFill="1" applyBorder="1" applyAlignment="1">
      <alignment horizontal="center" vertical="center" wrapText="1"/>
    </xf>
    <xf numFmtId="0" fontId="23" fillId="0" borderId="29" xfId="0" applyFont="1" applyBorder="1" applyAlignment="1">
      <alignment horizontal="center" wrapText="1"/>
    </xf>
    <xf numFmtId="0" fontId="23" fillId="0" borderId="30" xfId="0" applyFont="1" applyBorder="1" applyAlignment="1">
      <alignment horizontal="center" wrapText="1"/>
    </xf>
    <xf numFmtId="0" fontId="23" fillId="0" borderId="31" xfId="0" applyFont="1" applyBorder="1" applyAlignment="1">
      <alignment horizont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59"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17" xfId="0" applyFont="1" applyBorder="1" applyAlignment="1">
      <alignment wrapText="1"/>
    </xf>
    <xf numFmtId="0" fontId="11" fillId="9" borderId="18" xfId="0" applyFont="1" applyFill="1" applyBorder="1" applyAlignment="1">
      <alignment wrapText="1"/>
    </xf>
    <xf numFmtId="0" fontId="11" fillId="9" borderId="18" xfId="0" applyFont="1" applyFill="1" applyBorder="1" applyAlignment="1">
      <alignment horizontal="center" wrapText="1"/>
    </xf>
    <xf numFmtId="167" fontId="11" fillId="9" borderId="18" xfId="0" applyNumberFormat="1" applyFont="1" applyFill="1" applyBorder="1"/>
    <xf numFmtId="167" fontId="11" fillId="9" borderId="9" xfId="0" applyNumberFormat="1" applyFont="1" applyFill="1" applyBorder="1"/>
    <xf numFmtId="167" fontId="11" fillId="9" borderId="10" xfId="0" applyNumberFormat="1" applyFont="1" applyFill="1" applyBorder="1"/>
    <xf numFmtId="167" fontId="18" fillId="9" borderId="47" xfId="0" applyNumberFormat="1" applyFont="1" applyFill="1" applyBorder="1"/>
    <xf numFmtId="167" fontId="17" fillId="9" borderId="33" xfId="0" applyNumberFormat="1" applyFont="1" applyFill="1" applyBorder="1"/>
    <xf numFmtId="0" fontId="11" fillId="0" borderId="14" xfId="0" applyFont="1" applyBorder="1"/>
    <xf numFmtId="0" fontId="11" fillId="0" borderId="15" xfId="0" applyFont="1" applyBorder="1" applyAlignment="1">
      <alignment horizontal="center" wrapText="1"/>
    </xf>
    <xf numFmtId="167" fontId="11" fillId="0" borderId="15" xfId="0" applyNumberFormat="1" applyFont="1" applyBorder="1" applyAlignment="1">
      <alignment horizontal="right"/>
    </xf>
    <xf numFmtId="0" fontId="11" fillId="0" borderId="58" xfId="0" applyFont="1" applyBorder="1" applyAlignment="1">
      <alignment wrapText="1"/>
    </xf>
    <xf numFmtId="0" fontId="11" fillId="0" borderId="15" xfId="0" applyFont="1" applyBorder="1" applyAlignment="1">
      <alignment wrapText="1"/>
    </xf>
    <xf numFmtId="0" fontId="11" fillId="0" borderId="38" xfId="0" applyFont="1" applyBorder="1" applyAlignment="1">
      <alignment wrapText="1"/>
    </xf>
    <xf numFmtId="167" fontId="11" fillId="0" borderId="58" xfId="0" applyNumberFormat="1" applyFont="1" applyBorder="1" applyAlignment="1">
      <alignment wrapText="1"/>
    </xf>
    <xf numFmtId="167" fontId="17" fillId="9" borderId="61" xfId="0" applyNumberFormat="1" applyFont="1" applyFill="1" applyBorder="1" applyAlignment="1">
      <alignment horizontal="right"/>
    </xf>
    <xf numFmtId="167" fontId="17" fillId="9" borderId="43" xfId="0" applyNumberFormat="1" applyFont="1" applyFill="1" applyBorder="1" applyAlignment="1">
      <alignment horizontal="right"/>
    </xf>
    <xf numFmtId="0" fontId="11" fillId="0" borderId="52" xfId="0" applyFont="1" applyBorder="1" applyAlignment="1">
      <alignment horizontal="right"/>
    </xf>
    <xf numFmtId="0" fontId="11" fillId="0" borderId="26" xfId="0" applyFont="1" applyBorder="1" applyAlignment="1">
      <alignment horizontal="right" vertical="center"/>
    </xf>
    <xf numFmtId="0" fontId="17" fillId="0" borderId="6" xfId="0" applyFont="1" applyBorder="1" applyAlignment="1">
      <alignment horizontal="left" wrapText="1"/>
    </xf>
    <xf numFmtId="0" fontId="17" fillId="0" borderId="59" xfId="0" applyFont="1" applyBorder="1" applyAlignment="1">
      <alignment horizontal="right"/>
    </xf>
    <xf numFmtId="167" fontId="17" fillId="0" borderId="19" xfId="0" applyNumberFormat="1" applyFont="1" applyBorder="1" applyAlignment="1">
      <alignment horizontal="right"/>
    </xf>
    <xf numFmtId="0" fontId="11" fillId="0" borderId="67"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21" xfId="0" applyFont="1" applyBorder="1" applyAlignment="1">
      <alignment vertical="center" wrapText="1"/>
    </xf>
    <xf numFmtId="0" fontId="0" fillId="13" borderId="29" xfId="0" applyFill="1" applyBorder="1" applyAlignment="1">
      <alignment horizontal="center"/>
    </xf>
    <xf numFmtId="0" fontId="0" fillId="13" borderId="30" xfId="0" applyFill="1" applyBorder="1" applyAlignment="1">
      <alignment horizontal="center"/>
    </xf>
    <xf numFmtId="0" fontId="0" fillId="13" borderId="31" xfId="0" applyFill="1" applyBorder="1" applyAlignment="1">
      <alignment horizontal="center"/>
    </xf>
    <xf numFmtId="0" fontId="17" fillId="0" borderId="13" xfId="0" applyFont="1" applyBorder="1" applyAlignment="1">
      <alignment horizontal="left" vertical="center" wrapText="1"/>
    </xf>
    <xf numFmtId="168" fontId="17" fillId="0" borderId="27" xfId="1" applyNumberFormat="1" applyFont="1" applyBorder="1" applyAlignment="1">
      <alignment horizontal="right"/>
    </xf>
    <xf numFmtId="168" fontId="17" fillId="0" borderId="33" xfId="1" applyNumberFormat="1" applyFont="1" applyBorder="1" applyAlignment="1">
      <alignment horizontal="right"/>
    </xf>
    <xf numFmtId="168" fontId="17" fillId="0" borderId="2" xfId="1" applyNumberFormat="1" applyFont="1" applyBorder="1" applyAlignment="1">
      <alignment horizontal="right"/>
    </xf>
    <xf numFmtId="168" fontId="17" fillId="0" borderId="4" xfId="1" applyNumberFormat="1" applyFont="1" applyBorder="1" applyAlignment="1">
      <alignment horizontal="right"/>
    </xf>
    <xf numFmtId="168" fontId="17" fillId="0" borderId="55" xfId="1" applyNumberFormat="1" applyFont="1" applyBorder="1" applyAlignment="1">
      <alignment horizontal="right"/>
    </xf>
    <xf numFmtId="168" fontId="17" fillId="0" borderId="65" xfId="1" applyNumberFormat="1" applyFont="1" applyBorder="1" applyAlignment="1">
      <alignment horizontal="right"/>
    </xf>
    <xf numFmtId="0" fontId="11" fillId="0" borderId="20" xfId="0" applyFont="1" applyBorder="1" applyAlignment="1">
      <alignment horizontal="left" wrapText="1"/>
    </xf>
    <xf numFmtId="0" fontId="11" fillId="0" borderId="21" xfId="0" applyFont="1" applyBorder="1" applyAlignment="1">
      <alignment horizontal="left" wrapText="1"/>
    </xf>
  </cellXfs>
  <cellStyles count="9">
    <cellStyle name="Comma" xfId="1" builtinId="3"/>
    <cellStyle name="Comma [0] 2" xfId="6" xr:uid="{4DFD32A3-6449-47DF-8C56-439166B86D74}"/>
    <cellStyle name="Comma 2" xfId="3" xr:uid="{37BE24BD-F2AF-4930-879F-95D96E95783C}"/>
    <cellStyle name="Comma 3" xfId="8" xr:uid="{00000000-0005-0000-0000-000033000000}"/>
    <cellStyle name="Comma 4" xfId="7" xr:uid="{00000000-0005-0000-0000-000035000000}"/>
    <cellStyle name="Normal" xfId="0" builtinId="0"/>
    <cellStyle name="Normal 2" xfId="4" xr:uid="{00000000-0005-0000-0000-000030000000}"/>
    <cellStyle name="Normal 2 2" xfId="5" xr:uid="{00000000-0005-0000-0000-000002000000}"/>
    <cellStyle name="Percent" xfId="2" builtinId="5"/>
  </cellStyles>
  <dxfs count="0"/>
  <tableStyles count="0" defaultTableStyle="TableStyleMedium2" defaultPivotStyle="PivotStyleLight16"/>
  <colors>
    <mruColors>
      <color rgb="FFE74D0F"/>
      <color rgb="FFED4213"/>
      <color rgb="FFDD3D11"/>
      <color rgb="FFED481B"/>
      <color rgb="FFEA5614"/>
      <color rgb="FFF23A00"/>
      <color rgb="FF25AB3F"/>
      <color rgb="FFF2C400"/>
      <color rgb="FFFFCC00"/>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Roshana Jervis" id="{A71A85F8-D76E-49C0-891F-9A0A3524A329}" userId="S::rjervis@statisticsguyana.gov.gy::af2d921c-92c1-4ec3-9f3a-6ed7dfddd8e6"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24" dT="2024-04-22T13:06:33.24" personId="{A71A85F8-D76E-49C0-891F-9A0A3524A329}" id="{DC490616-D410-43C5-ADA6-170E817A7664}">
    <text>Q4</text>
  </threadedComment>
  <threadedComment ref="G24" dT="2024-04-22T13:05:19.49" personId="{A71A85F8-D76E-49C0-891F-9A0A3524A329}" id="{05061F51-DB18-40A8-9F98-3F5C0F0CFA19}">
    <text>Q4</text>
  </threadedComment>
  <threadedComment ref="H24" dT="2024-04-22T13:04:26.98" personId="{A71A85F8-D76E-49C0-891F-9A0A3524A329}" id="{6E38EF22-FAD9-4DBB-BF6C-526B57875A32}">
    <text>Q4</text>
  </threadedComment>
  <threadedComment ref="I24" dT="2024-04-22T13:02:43.92" personId="{A71A85F8-D76E-49C0-891F-9A0A3524A329}" id="{CBDF31E6-F755-486F-A97F-7BB97B030E24}">
    <text>Q1</text>
  </threadedComment>
  <threadedComment ref="J24" dT="2024-04-22T13:01:49.09" personId="{A71A85F8-D76E-49C0-891F-9A0A3524A329}" id="{4CD1665D-847C-4682-963A-D60F9922DEDE}">
    <text>Q3</text>
  </threadedComment>
</ThreadedComments>
</file>

<file path=xl/threadedComments/threadedComment2.xml><?xml version="1.0" encoding="utf-8"?>
<ThreadedComments xmlns="http://schemas.microsoft.com/office/spreadsheetml/2018/threadedcomments" xmlns:x="http://schemas.openxmlformats.org/spreadsheetml/2006/main">
  <threadedComment ref="D15" dT="2024-04-22T19:21:35.60" personId="{A71A85F8-D76E-49C0-891F-9A0A3524A329}" id="{0D8FF2E0-AB72-4DF6-8868-4266E2A3A2E6}">
    <text xml:space="preserve">1.The Basel Convention on the Control of Transboundary Movements of Hazardous Wastes and their Disposal (Basel Convention) Acceded 04 April 2001
2. The Rotterdam Convention on the prior informed consent procedure for certain hazardous chemicals and pesticides in international trade (Rotterdam Convention) Acceded on 25 June 2007
3. The Stockholm Convention on Persistent Organic Pollutants (Stockholm Convention) Acceded on 12 September 2007
4. The Montreal Protocol on Substances that Deplete the Ozone Layer (Montreal Protocol) Acceded on 12 August 1993
 5. Minamata Convention on Mercury (Minamata Convention) Ratified on 24 September 2014
</text>
  </threadedComment>
</ThreadedComment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 Id="rId4" Type="http://schemas.microsoft.com/office/2017/10/relationships/threadedComment" Target="../threadedComments/threadedComment2.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C6A6C-048E-4398-9F66-4E565364013D}">
  <dimension ref="B1:P66"/>
  <sheetViews>
    <sheetView zoomScaleNormal="100" workbookViewId="0">
      <selection activeCell="B8" sqref="B8"/>
    </sheetView>
  </sheetViews>
  <sheetFormatPr defaultRowHeight="15" x14ac:dyDescent="0.25"/>
  <cols>
    <col min="2" max="2" width="66.140625" customWidth="1"/>
    <col min="3" max="3" width="45.7109375" customWidth="1"/>
    <col min="4" max="4" width="11.7109375" customWidth="1"/>
    <col min="5" max="12" width="10.7109375" customWidth="1"/>
    <col min="13" max="14" width="11.5703125" customWidth="1"/>
    <col min="16" max="16" width="10" bestFit="1" customWidth="1"/>
  </cols>
  <sheetData>
    <row r="1" spans="2:16" ht="19.5" thickBot="1" x14ac:dyDescent="0.35">
      <c r="B1" s="746" t="s">
        <v>217</v>
      </c>
      <c r="C1" s="747"/>
      <c r="D1" s="747"/>
      <c r="E1" s="747"/>
      <c r="F1" s="747"/>
      <c r="G1" s="747"/>
      <c r="H1" s="747"/>
      <c r="I1" s="747"/>
      <c r="J1" s="747"/>
      <c r="K1" s="747"/>
      <c r="L1" s="747"/>
      <c r="M1" s="747"/>
      <c r="N1" s="747"/>
    </row>
    <row r="2" spans="2:16" ht="21" customHeight="1" x14ac:dyDescent="0.3">
      <c r="B2" s="750" t="s">
        <v>218</v>
      </c>
      <c r="C2" s="752" t="s">
        <v>219</v>
      </c>
      <c r="D2" s="752" t="s">
        <v>220</v>
      </c>
      <c r="E2" s="754" t="s">
        <v>14</v>
      </c>
      <c r="F2" s="755"/>
      <c r="G2" s="755"/>
      <c r="H2" s="755"/>
      <c r="I2" s="755"/>
      <c r="J2" s="755"/>
      <c r="K2" s="755"/>
      <c r="L2" s="755"/>
      <c r="M2" s="755"/>
      <c r="N2" s="756"/>
    </row>
    <row r="3" spans="2:16" ht="36" customHeight="1" thickBot="1" x14ac:dyDescent="0.35">
      <c r="B3" s="751"/>
      <c r="C3" s="753"/>
      <c r="D3" s="753"/>
      <c r="E3" s="211">
        <v>2015</v>
      </c>
      <c r="F3" s="211">
        <v>2016</v>
      </c>
      <c r="G3" s="211">
        <v>2017</v>
      </c>
      <c r="H3" s="212">
        <v>2018</v>
      </c>
      <c r="I3" s="213">
        <v>2019</v>
      </c>
      <c r="J3" s="214">
        <v>2020</v>
      </c>
      <c r="K3" s="215">
        <v>2021</v>
      </c>
      <c r="L3" s="212">
        <v>2022</v>
      </c>
      <c r="M3" s="212">
        <v>2023</v>
      </c>
      <c r="N3" s="216">
        <v>2024</v>
      </c>
    </row>
    <row r="4" spans="2:16" ht="19.5" customHeight="1" thickBot="1" x14ac:dyDescent="0.35">
      <c r="B4" s="743" t="s">
        <v>568</v>
      </c>
      <c r="C4" s="744"/>
      <c r="D4" s="744"/>
      <c r="E4" s="744"/>
      <c r="F4" s="744"/>
      <c r="G4" s="744"/>
      <c r="H4" s="744"/>
      <c r="I4" s="744"/>
      <c r="J4" s="744"/>
      <c r="K4" s="744"/>
      <c r="L4" s="744"/>
      <c r="M4" s="744"/>
      <c r="N4" s="745"/>
    </row>
    <row r="5" spans="2:16" ht="57" thickBot="1" x14ac:dyDescent="0.35">
      <c r="B5" s="117" t="s">
        <v>221</v>
      </c>
      <c r="C5" s="106"/>
      <c r="D5" s="107" t="s">
        <v>16</v>
      </c>
      <c r="E5" s="108" t="s">
        <v>36</v>
      </c>
      <c r="F5" s="108" t="s">
        <v>36</v>
      </c>
      <c r="G5" s="108" t="s">
        <v>36</v>
      </c>
      <c r="H5" s="108" t="s">
        <v>36</v>
      </c>
      <c r="I5" s="108" t="s">
        <v>36</v>
      </c>
      <c r="J5" s="108" t="s">
        <v>36</v>
      </c>
      <c r="K5" s="108" t="s">
        <v>36</v>
      </c>
      <c r="L5" s="108" t="s">
        <v>36</v>
      </c>
      <c r="M5" s="109" t="s">
        <v>36</v>
      </c>
      <c r="N5" s="118" t="s">
        <v>36</v>
      </c>
    </row>
    <row r="6" spans="2:16" ht="2.25" customHeight="1" thickBot="1" x14ac:dyDescent="0.3">
      <c r="B6" s="1092"/>
      <c r="C6" s="1093"/>
      <c r="D6" s="1093"/>
      <c r="E6" s="1093"/>
      <c r="F6" s="1093"/>
      <c r="G6" s="1093"/>
      <c r="H6" s="1093"/>
      <c r="I6" s="1093"/>
      <c r="J6" s="1093"/>
      <c r="K6" s="1093"/>
      <c r="L6" s="1093"/>
      <c r="M6" s="1093"/>
      <c r="N6" s="1094"/>
    </row>
    <row r="7" spans="2:16" ht="19.5" customHeight="1" thickBot="1" x14ac:dyDescent="0.35">
      <c r="B7" s="743" t="s">
        <v>569</v>
      </c>
      <c r="C7" s="744"/>
      <c r="D7" s="744"/>
      <c r="E7" s="744"/>
      <c r="F7" s="744"/>
      <c r="G7" s="744"/>
      <c r="H7" s="744"/>
      <c r="I7" s="744"/>
      <c r="J7" s="744"/>
      <c r="K7" s="744"/>
      <c r="L7" s="744"/>
      <c r="M7" s="744"/>
      <c r="N7" s="745"/>
    </row>
    <row r="8" spans="2:16" ht="37.5" x14ac:dyDescent="0.3">
      <c r="B8" s="119" t="s">
        <v>223</v>
      </c>
      <c r="C8" s="16"/>
      <c r="D8" s="69" t="s">
        <v>16</v>
      </c>
      <c r="E8" s="17" t="s">
        <v>36</v>
      </c>
      <c r="F8" s="17" t="s">
        <v>36</v>
      </c>
      <c r="G8" s="17" t="s">
        <v>36</v>
      </c>
      <c r="H8" s="17" t="s">
        <v>36</v>
      </c>
      <c r="I8" s="17" t="s">
        <v>36</v>
      </c>
      <c r="J8" s="17" t="s">
        <v>36</v>
      </c>
      <c r="K8" s="17" t="s">
        <v>36</v>
      </c>
      <c r="L8" s="17" t="s">
        <v>36</v>
      </c>
      <c r="M8" s="18" t="s">
        <v>36</v>
      </c>
      <c r="N8" s="19" t="s">
        <v>36</v>
      </c>
      <c r="P8" s="730"/>
    </row>
    <row r="9" spans="2:16" ht="57" thickBot="1" x14ac:dyDescent="0.35">
      <c r="B9" s="120" t="s">
        <v>224</v>
      </c>
      <c r="C9" s="104"/>
      <c r="D9" s="29" t="s">
        <v>16</v>
      </c>
      <c r="E9" s="108" t="s">
        <v>36</v>
      </c>
      <c r="F9" s="108" t="s">
        <v>36</v>
      </c>
      <c r="G9" s="108" t="s">
        <v>36</v>
      </c>
      <c r="H9" s="108" t="s">
        <v>36</v>
      </c>
      <c r="I9" s="108" t="s">
        <v>36</v>
      </c>
      <c r="J9" s="108" t="s">
        <v>36</v>
      </c>
      <c r="K9" s="108" t="s">
        <v>36</v>
      </c>
      <c r="L9" s="108" t="s">
        <v>36</v>
      </c>
      <c r="M9" s="109" t="s">
        <v>36</v>
      </c>
      <c r="N9" s="118" t="s">
        <v>36</v>
      </c>
      <c r="P9" s="260"/>
    </row>
    <row r="10" spans="2:16" ht="2.25" customHeight="1" thickBot="1" x14ac:dyDescent="0.3">
      <c r="B10" s="1092"/>
      <c r="C10" s="1093"/>
      <c r="D10" s="1093"/>
      <c r="E10" s="1093"/>
      <c r="F10" s="1093"/>
      <c r="G10" s="1093"/>
      <c r="H10" s="1093"/>
      <c r="I10" s="1093"/>
      <c r="J10" s="1093"/>
      <c r="K10" s="1093"/>
      <c r="L10" s="1093"/>
      <c r="M10" s="1093"/>
      <c r="N10" s="1094"/>
    </row>
    <row r="11" spans="2:16" ht="19.5" customHeight="1" thickBot="1" x14ac:dyDescent="0.35">
      <c r="B11" s="743" t="s">
        <v>570</v>
      </c>
      <c r="C11" s="744"/>
      <c r="D11" s="744"/>
      <c r="E11" s="744"/>
      <c r="F11" s="744"/>
      <c r="G11" s="744"/>
      <c r="H11" s="744"/>
      <c r="I11" s="744"/>
      <c r="J11" s="744"/>
      <c r="K11" s="744"/>
      <c r="L11" s="744"/>
      <c r="M11" s="744"/>
      <c r="N11" s="745"/>
    </row>
    <row r="12" spans="2:16" ht="18.75" x14ac:dyDescent="0.3">
      <c r="B12" s="748" t="s">
        <v>225</v>
      </c>
      <c r="C12" s="16"/>
      <c r="D12" s="69" t="s">
        <v>16</v>
      </c>
      <c r="E12" s="110">
        <v>9.4728028372966193</v>
      </c>
      <c r="F12" s="110">
        <v>8.906777871621621</v>
      </c>
      <c r="G12" s="110">
        <v>9.1385737268798444</v>
      </c>
      <c r="H12" s="111">
        <v>9.6776009362506503</v>
      </c>
      <c r="I12" s="110">
        <v>8.406672351255434</v>
      </c>
      <c r="J12" s="112">
        <v>9.0270977863085147</v>
      </c>
      <c r="K12" s="113">
        <v>10.471490022316376</v>
      </c>
      <c r="L12" s="111">
        <v>12.57891955297181</v>
      </c>
      <c r="M12" s="111">
        <v>11.2</v>
      </c>
      <c r="N12" s="122">
        <v>12.810921221978191</v>
      </c>
    </row>
    <row r="13" spans="2:16" ht="41.25" customHeight="1" x14ac:dyDescent="0.3">
      <c r="B13" s="748"/>
      <c r="C13" s="20" t="s">
        <v>226</v>
      </c>
      <c r="D13" s="21" t="s">
        <v>103</v>
      </c>
      <c r="E13" s="329">
        <v>54271</v>
      </c>
      <c r="F13" s="329">
        <v>54180</v>
      </c>
      <c r="G13" s="329">
        <v>55330</v>
      </c>
      <c r="H13" s="330">
        <v>58536</v>
      </c>
      <c r="I13" s="329">
        <v>53989</v>
      </c>
      <c r="J13" s="331">
        <v>58100</v>
      </c>
      <c r="K13" s="332">
        <v>62616</v>
      </c>
      <c r="L13" s="330">
        <v>69478</v>
      </c>
      <c r="M13" s="330">
        <v>74426</v>
      </c>
      <c r="N13" s="333">
        <v>82358</v>
      </c>
    </row>
    <row r="14" spans="2:16" ht="39" customHeight="1" x14ac:dyDescent="0.3">
      <c r="B14" s="749"/>
      <c r="C14" s="20" t="s">
        <v>227</v>
      </c>
      <c r="D14" s="21" t="s">
        <v>103</v>
      </c>
      <c r="E14" s="329">
        <v>17230</v>
      </c>
      <c r="F14" s="329">
        <v>13312</v>
      </c>
      <c r="G14" s="329">
        <v>14197</v>
      </c>
      <c r="H14" s="330">
        <v>15391</v>
      </c>
      <c r="I14" s="329">
        <v>10489</v>
      </c>
      <c r="J14" s="331">
        <v>11411</v>
      </c>
      <c r="K14" s="332">
        <v>18326</v>
      </c>
      <c r="L14" s="330">
        <v>28108</v>
      </c>
      <c r="M14" s="330">
        <v>12807</v>
      </c>
      <c r="N14" s="333">
        <v>17678</v>
      </c>
    </row>
    <row r="15" spans="2:16" ht="2.25" customHeight="1" thickBot="1" x14ac:dyDescent="0.3">
      <c r="B15" s="760"/>
      <c r="C15" s="761"/>
      <c r="D15" s="761"/>
      <c r="E15" s="761"/>
      <c r="F15" s="761"/>
      <c r="G15" s="761"/>
      <c r="H15" s="761"/>
      <c r="I15" s="761"/>
      <c r="J15" s="761"/>
      <c r="K15" s="761"/>
      <c r="L15" s="761"/>
      <c r="M15" s="761"/>
      <c r="N15" s="762"/>
    </row>
    <row r="16" spans="2:16" ht="34.5" customHeight="1" thickBot="1" x14ac:dyDescent="0.3">
      <c r="B16" s="757" t="s">
        <v>571</v>
      </c>
      <c r="C16" s="758"/>
      <c r="D16" s="758"/>
      <c r="E16" s="758"/>
      <c r="F16" s="758"/>
      <c r="G16" s="758"/>
      <c r="H16" s="758"/>
      <c r="I16" s="758"/>
      <c r="J16" s="758"/>
      <c r="K16" s="758"/>
      <c r="L16" s="758"/>
      <c r="M16" s="758"/>
      <c r="N16" s="759"/>
    </row>
    <row r="17" spans="2:14" ht="37.5" x14ac:dyDescent="0.3">
      <c r="B17" s="119" t="s">
        <v>228</v>
      </c>
      <c r="C17" s="16"/>
      <c r="D17" s="69" t="s">
        <v>16</v>
      </c>
      <c r="E17" s="17" t="s">
        <v>36</v>
      </c>
      <c r="F17" s="17" t="s">
        <v>36</v>
      </c>
      <c r="G17" s="17" t="s">
        <v>36</v>
      </c>
      <c r="H17" s="17" t="s">
        <v>36</v>
      </c>
      <c r="I17" s="17">
        <v>68.2</v>
      </c>
      <c r="J17" s="17" t="s">
        <v>36</v>
      </c>
      <c r="K17" s="17" t="s">
        <v>36</v>
      </c>
      <c r="L17" s="17" t="s">
        <v>36</v>
      </c>
      <c r="M17" s="100" t="s">
        <v>36</v>
      </c>
      <c r="N17" s="19" t="s">
        <v>36</v>
      </c>
    </row>
    <row r="18" spans="2:14" ht="79.5" customHeight="1" thickBot="1" x14ac:dyDescent="0.35">
      <c r="B18" s="120" t="s">
        <v>711</v>
      </c>
      <c r="C18" s="104" t="s">
        <v>229</v>
      </c>
      <c r="D18" s="29" t="s">
        <v>16</v>
      </c>
      <c r="E18" s="108" t="s">
        <v>36</v>
      </c>
      <c r="F18" s="108" t="s">
        <v>36</v>
      </c>
      <c r="G18" s="108" t="s">
        <v>36</v>
      </c>
      <c r="H18" s="108" t="s">
        <v>36</v>
      </c>
      <c r="I18" s="108" t="s">
        <v>36</v>
      </c>
      <c r="J18" s="108" t="s">
        <v>36</v>
      </c>
      <c r="K18" s="108" t="s">
        <v>36</v>
      </c>
      <c r="L18" s="108" t="s">
        <v>36</v>
      </c>
      <c r="M18" s="526" t="s">
        <v>36</v>
      </c>
      <c r="N18" s="121" t="s">
        <v>36</v>
      </c>
    </row>
    <row r="19" spans="2:14" ht="2.25" customHeight="1" thickBot="1" x14ac:dyDescent="0.3">
      <c r="B19" s="1092">
        <v>2</v>
      </c>
      <c r="C19" s="1093"/>
      <c r="D19" s="1093"/>
      <c r="E19" s="1093"/>
      <c r="F19" s="1093"/>
      <c r="G19" s="1093"/>
      <c r="H19" s="1093"/>
      <c r="I19" s="1093"/>
      <c r="J19" s="1093"/>
      <c r="K19" s="1093"/>
      <c r="L19" s="1093"/>
      <c r="M19" s="1093"/>
      <c r="N19" s="1094"/>
    </row>
    <row r="20" spans="2:14" ht="35.25" customHeight="1" thickBot="1" x14ac:dyDescent="0.35">
      <c r="B20" s="743" t="s">
        <v>572</v>
      </c>
      <c r="C20" s="744"/>
      <c r="D20" s="744"/>
      <c r="E20" s="744"/>
      <c r="F20" s="744"/>
      <c r="G20" s="744"/>
      <c r="H20" s="744"/>
      <c r="I20" s="744"/>
      <c r="J20" s="744"/>
      <c r="K20" s="744"/>
      <c r="L20" s="744"/>
      <c r="M20" s="744"/>
      <c r="N20" s="745"/>
    </row>
    <row r="21" spans="2:14" ht="35.25" customHeight="1" x14ac:dyDescent="0.3">
      <c r="B21" s="119" t="s">
        <v>708</v>
      </c>
      <c r="C21" s="16"/>
      <c r="D21" s="69" t="s">
        <v>103</v>
      </c>
      <c r="E21" s="17">
        <v>0</v>
      </c>
      <c r="F21" s="17">
        <v>0</v>
      </c>
      <c r="G21" s="17">
        <v>0</v>
      </c>
      <c r="H21" s="17">
        <v>0</v>
      </c>
      <c r="I21" s="17">
        <v>0</v>
      </c>
      <c r="J21" s="17">
        <v>0</v>
      </c>
      <c r="K21" s="17">
        <v>0</v>
      </c>
      <c r="L21" s="18" t="s">
        <v>36</v>
      </c>
      <c r="M21" s="18">
        <v>5</v>
      </c>
      <c r="N21" s="19">
        <v>1</v>
      </c>
    </row>
    <row r="22" spans="2:14" ht="37.5" x14ac:dyDescent="0.3">
      <c r="B22" s="124" t="s">
        <v>707</v>
      </c>
      <c r="C22" s="20"/>
      <c r="D22" s="21" t="s">
        <v>103</v>
      </c>
      <c r="E22" s="22" t="s">
        <v>36</v>
      </c>
      <c r="F22" s="22" t="s">
        <v>36</v>
      </c>
      <c r="G22" s="22" t="s">
        <v>36</v>
      </c>
      <c r="H22" s="22" t="s">
        <v>36</v>
      </c>
      <c r="I22" s="22" t="s">
        <v>36</v>
      </c>
      <c r="J22" s="22" t="s">
        <v>36</v>
      </c>
      <c r="K22" s="24">
        <v>12</v>
      </c>
      <c r="L22" s="23" t="s">
        <v>36</v>
      </c>
      <c r="M22" s="31" t="s">
        <v>36</v>
      </c>
      <c r="N22" s="121" t="s">
        <v>36</v>
      </c>
    </row>
    <row r="23" spans="2:14" ht="56.25" x14ac:dyDescent="0.3">
      <c r="B23" s="120" t="s">
        <v>706</v>
      </c>
      <c r="C23" s="104" t="s">
        <v>150</v>
      </c>
      <c r="D23" s="29" t="s">
        <v>103</v>
      </c>
      <c r="E23" s="22" t="s">
        <v>36</v>
      </c>
      <c r="F23" s="22" t="s">
        <v>36</v>
      </c>
      <c r="G23" s="22" t="s">
        <v>36</v>
      </c>
      <c r="H23" s="22" t="s">
        <v>36</v>
      </c>
      <c r="I23" s="22" t="s">
        <v>36</v>
      </c>
      <c r="J23" s="22">
        <v>1</v>
      </c>
      <c r="K23" s="22">
        <v>2</v>
      </c>
      <c r="L23" s="22">
        <v>1</v>
      </c>
      <c r="M23" s="31">
        <v>3</v>
      </c>
      <c r="N23" s="121">
        <v>3</v>
      </c>
    </row>
    <row r="24" spans="2:14" ht="57" thickBot="1" x14ac:dyDescent="0.35">
      <c r="B24" s="120" t="s">
        <v>660</v>
      </c>
      <c r="C24" s="104" t="s">
        <v>149</v>
      </c>
      <c r="D24" s="29"/>
      <c r="E24" s="108" t="s">
        <v>36</v>
      </c>
      <c r="F24" s="108" t="s">
        <v>36</v>
      </c>
      <c r="G24" s="108" t="s">
        <v>36</v>
      </c>
      <c r="H24" s="108" t="s">
        <v>36</v>
      </c>
      <c r="I24" s="108" t="s">
        <v>36</v>
      </c>
      <c r="J24" s="108">
        <v>9</v>
      </c>
      <c r="K24" s="108">
        <v>9</v>
      </c>
      <c r="L24" s="108">
        <v>9</v>
      </c>
      <c r="M24" s="31">
        <v>9</v>
      </c>
      <c r="N24" s="121">
        <v>9</v>
      </c>
    </row>
    <row r="25" spans="2:14" ht="2.25" customHeight="1" thickBot="1" x14ac:dyDescent="0.3">
      <c r="B25" s="1092"/>
      <c r="C25" s="1093"/>
      <c r="D25" s="1093"/>
      <c r="E25" s="1093"/>
      <c r="F25" s="1093"/>
      <c r="G25" s="1093"/>
      <c r="H25" s="1093"/>
      <c r="I25" s="1093"/>
      <c r="J25" s="1093"/>
      <c r="K25" s="1093"/>
      <c r="L25" s="1093"/>
      <c r="M25" s="1093"/>
      <c r="N25" s="1094"/>
    </row>
    <row r="26" spans="2:14" ht="33" customHeight="1" thickBot="1" x14ac:dyDescent="0.35">
      <c r="B26" s="743" t="s">
        <v>573</v>
      </c>
      <c r="C26" s="744"/>
      <c r="D26" s="744"/>
      <c r="E26" s="744"/>
      <c r="F26" s="744"/>
      <c r="G26" s="744"/>
      <c r="H26" s="744"/>
      <c r="I26" s="744"/>
      <c r="J26" s="744"/>
      <c r="K26" s="744"/>
      <c r="L26" s="744"/>
      <c r="M26" s="744"/>
      <c r="N26" s="745"/>
    </row>
    <row r="27" spans="2:14" ht="56.25" x14ac:dyDescent="0.3">
      <c r="B27" s="119" t="s">
        <v>705</v>
      </c>
      <c r="C27" s="16"/>
      <c r="D27" s="69" t="s">
        <v>16</v>
      </c>
      <c r="E27" s="17" t="s">
        <v>36</v>
      </c>
      <c r="F27" s="17" t="s">
        <v>36</v>
      </c>
      <c r="G27" s="17" t="s">
        <v>36</v>
      </c>
      <c r="H27" s="17" t="s">
        <v>36</v>
      </c>
      <c r="I27" s="17" t="s">
        <v>36</v>
      </c>
      <c r="J27" s="17" t="s">
        <v>36</v>
      </c>
      <c r="K27" s="17" t="s">
        <v>36</v>
      </c>
      <c r="L27" s="17" t="s">
        <v>36</v>
      </c>
      <c r="M27" s="18" t="s">
        <v>36</v>
      </c>
      <c r="N27" s="19" t="s">
        <v>36</v>
      </c>
    </row>
    <row r="28" spans="2:14" ht="42" customHeight="1" x14ac:dyDescent="0.3">
      <c r="B28" s="124" t="s">
        <v>230</v>
      </c>
      <c r="C28" s="20"/>
      <c r="D28" s="21"/>
      <c r="E28" s="28"/>
      <c r="F28" s="28"/>
      <c r="G28" s="28"/>
      <c r="H28" s="101"/>
      <c r="I28" s="28"/>
      <c r="J28" s="102"/>
      <c r="K28" s="103"/>
      <c r="L28" s="101"/>
      <c r="M28" s="101"/>
      <c r="N28" s="125"/>
    </row>
    <row r="29" spans="2:14" ht="30" customHeight="1" x14ac:dyDescent="0.3">
      <c r="B29" s="124" t="s">
        <v>231</v>
      </c>
      <c r="C29" s="20"/>
      <c r="D29" s="21" t="s">
        <v>16</v>
      </c>
      <c r="E29" s="22">
        <v>14.4</v>
      </c>
      <c r="F29" s="22">
        <v>17.5</v>
      </c>
      <c r="G29" s="22">
        <v>17.2</v>
      </c>
      <c r="H29" s="23">
        <v>16.7</v>
      </c>
      <c r="I29" s="22">
        <v>11.9</v>
      </c>
      <c r="J29" s="24">
        <v>15.6</v>
      </c>
      <c r="K29" s="103">
        <v>16</v>
      </c>
      <c r="L29" s="23">
        <v>13.4</v>
      </c>
      <c r="M29" s="23">
        <v>11.8</v>
      </c>
      <c r="N29" s="25">
        <v>12.4</v>
      </c>
    </row>
    <row r="30" spans="2:14" ht="30" customHeight="1" thickBot="1" x14ac:dyDescent="0.35">
      <c r="B30" s="120" t="s">
        <v>232</v>
      </c>
      <c r="C30" s="104"/>
      <c r="D30" s="29" t="s">
        <v>16</v>
      </c>
      <c r="E30" s="30">
        <v>9.5</v>
      </c>
      <c r="F30" s="30">
        <v>11.9</v>
      </c>
      <c r="G30" s="30">
        <v>12.5</v>
      </c>
      <c r="H30" s="31">
        <v>17.600000000000001</v>
      </c>
      <c r="I30" s="30">
        <v>12.3</v>
      </c>
      <c r="J30" s="105">
        <v>15.5</v>
      </c>
      <c r="K30" s="198">
        <v>16</v>
      </c>
      <c r="L30" s="31">
        <v>13.2</v>
      </c>
      <c r="M30" s="527">
        <v>11</v>
      </c>
      <c r="N30" s="197">
        <v>11.6</v>
      </c>
    </row>
    <row r="31" spans="2:14" ht="2.25" customHeight="1" thickBot="1" x14ac:dyDescent="0.3">
      <c r="B31" s="1092"/>
      <c r="C31" s="1093"/>
      <c r="D31" s="1093"/>
      <c r="E31" s="1093"/>
      <c r="F31" s="1093"/>
      <c r="G31" s="1093"/>
      <c r="H31" s="1093"/>
      <c r="I31" s="1093"/>
      <c r="J31" s="1093"/>
      <c r="K31" s="1093"/>
      <c r="L31" s="1093"/>
      <c r="M31" s="1093"/>
      <c r="N31" s="1094"/>
    </row>
    <row r="32" spans="2:14" ht="38.25" customHeight="1" thickBot="1" x14ac:dyDescent="0.35">
      <c r="B32" s="743" t="s">
        <v>574</v>
      </c>
      <c r="C32" s="744"/>
      <c r="D32" s="744"/>
      <c r="E32" s="744"/>
      <c r="F32" s="744"/>
      <c r="G32" s="744"/>
      <c r="H32" s="744"/>
      <c r="I32" s="744"/>
      <c r="J32" s="744"/>
      <c r="K32" s="744"/>
      <c r="L32" s="744"/>
      <c r="M32" s="744"/>
      <c r="N32" s="745"/>
    </row>
    <row r="33" spans="2:14" ht="19.5" thickBot="1" x14ac:dyDescent="0.35">
      <c r="B33" s="126" t="s">
        <v>661</v>
      </c>
      <c r="C33" s="114"/>
      <c r="D33" s="115" t="s">
        <v>16</v>
      </c>
      <c r="E33" s="116" t="s">
        <v>36</v>
      </c>
      <c r="F33" s="116" t="s">
        <v>36</v>
      </c>
      <c r="G33" s="116" t="s">
        <v>36</v>
      </c>
      <c r="H33" s="116" t="s">
        <v>36</v>
      </c>
      <c r="I33" s="116" t="s">
        <v>36</v>
      </c>
      <c r="J33" s="116" t="s">
        <v>36</v>
      </c>
      <c r="K33" s="116" t="s">
        <v>36</v>
      </c>
      <c r="L33" s="116" t="s">
        <v>36</v>
      </c>
      <c r="M33" s="438" t="s">
        <v>36</v>
      </c>
      <c r="N33" s="127" t="s">
        <v>36</v>
      </c>
    </row>
    <row r="34" spans="2:14" ht="16.5" thickBot="1" x14ac:dyDescent="0.3">
      <c r="B34" s="740" t="s">
        <v>619</v>
      </c>
      <c r="C34" s="741"/>
      <c r="D34" s="741"/>
      <c r="E34" s="741"/>
      <c r="F34" s="741"/>
      <c r="G34" s="741"/>
      <c r="H34" s="741"/>
      <c r="I34" s="741"/>
      <c r="J34" s="741"/>
      <c r="K34" s="741"/>
      <c r="L34" s="741"/>
      <c r="M34" s="741"/>
      <c r="N34" s="742"/>
    </row>
    <row r="35" spans="2:14" ht="15.75" x14ac:dyDescent="0.25">
      <c r="B35" s="33"/>
      <c r="C35" s="33"/>
      <c r="D35" s="33"/>
      <c r="E35" s="33"/>
      <c r="F35" s="33"/>
      <c r="G35" s="33"/>
      <c r="H35" s="33"/>
      <c r="I35" s="33"/>
      <c r="J35" s="33"/>
      <c r="K35" s="33"/>
      <c r="L35" s="33"/>
      <c r="M35" s="33"/>
      <c r="N35" s="33"/>
    </row>
    <row r="36" spans="2:14" ht="15.75" x14ac:dyDescent="0.25">
      <c r="C36" s="33"/>
      <c r="D36" s="33"/>
      <c r="E36" s="33"/>
      <c r="F36" s="33"/>
      <c r="G36" s="33"/>
      <c r="I36" s="33"/>
      <c r="J36" s="33"/>
      <c r="K36" s="33"/>
      <c r="L36" s="33"/>
      <c r="M36" s="33"/>
      <c r="N36" s="33"/>
    </row>
    <row r="37" spans="2:14" ht="15.75" x14ac:dyDescent="0.25">
      <c r="C37" s="33"/>
      <c r="D37" s="33"/>
      <c r="E37" s="33"/>
      <c r="F37" s="33"/>
      <c r="G37" s="33"/>
      <c r="H37" s="33"/>
      <c r="I37" s="33"/>
      <c r="J37" s="33"/>
      <c r="K37" s="33"/>
      <c r="L37" s="33"/>
      <c r="M37" s="33"/>
      <c r="N37" s="33"/>
    </row>
    <row r="38" spans="2:14" ht="15.75" x14ac:dyDescent="0.25">
      <c r="B38" s="33"/>
      <c r="C38" s="33"/>
      <c r="D38" s="33"/>
      <c r="E38" s="33"/>
      <c r="F38" s="33"/>
      <c r="G38" s="33"/>
      <c r="H38" s="33"/>
      <c r="I38" s="33"/>
      <c r="J38" s="33"/>
      <c r="K38" s="33"/>
      <c r="L38" s="33"/>
      <c r="M38" s="33"/>
      <c r="N38" s="33"/>
    </row>
    <row r="39" spans="2:14" ht="15.75" x14ac:dyDescent="0.25">
      <c r="B39" s="33"/>
      <c r="C39" s="33"/>
      <c r="D39" s="33"/>
      <c r="E39" s="33"/>
      <c r="F39" s="33"/>
      <c r="G39" s="33"/>
      <c r="H39" s="33"/>
      <c r="I39" s="33"/>
      <c r="J39" s="33"/>
      <c r="K39" s="33"/>
      <c r="L39" s="33"/>
      <c r="M39" s="33"/>
      <c r="N39" s="33"/>
    </row>
    <row r="40" spans="2:14" ht="15.75" x14ac:dyDescent="0.25">
      <c r="B40" s="33"/>
      <c r="C40" s="33"/>
      <c r="D40" s="33"/>
      <c r="E40" s="33"/>
      <c r="F40" s="33"/>
      <c r="G40" s="33"/>
      <c r="H40" s="33"/>
      <c r="I40" s="33"/>
      <c r="J40" s="33"/>
      <c r="K40" s="33"/>
      <c r="L40" s="33"/>
      <c r="M40" s="33"/>
      <c r="N40" s="33"/>
    </row>
    <row r="41" spans="2:14" ht="15.75" x14ac:dyDescent="0.25">
      <c r="F41" s="33"/>
      <c r="G41" s="33"/>
      <c r="H41" s="33"/>
      <c r="I41" s="33"/>
      <c r="J41" s="33"/>
      <c r="K41" s="33"/>
      <c r="L41" s="33"/>
      <c r="M41" s="33"/>
      <c r="N41" s="33"/>
    </row>
    <row r="42" spans="2:14" ht="15.75" x14ac:dyDescent="0.25">
      <c r="B42" s="33"/>
      <c r="C42" s="33"/>
      <c r="D42" s="33"/>
      <c r="E42" s="33"/>
      <c r="F42" s="33"/>
      <c r="G42" s="33"/>
      <c r="H42" s="33"/>
      <c r="I42" s="33"/>
      <c r="J42" s="33"/>
      <c r="K42" s="33"/>
      <c r="L42" s="33"/>
      <c r="M42" s="33"/>
      <c r="N42" s="33"/>
    </row>
    <row r="43" spans="2:14" ht="15.75" x14ac:dyDescent="0.25">
      <c r="B43" s="33"/>
      <c r="C43" s="33"/>
      <c r="D43" s="33"/>
      <c r="E43" s="33"/>
      <c r="F43" s="33"/>
      <c r="G43" s="33"/>
      <c r="H43" s="33"/>
      <c r="I43" s="33"/>
      <c r="J43" s="33"/>
      <c r="K43" s="33"/>
      <c r="L43" s="33"/>
      <c r="M43" s="33"/>
      <c r="N43" s="33"/>
    </row>
    <row r="44" spans="2:14" ht="15.75" x14ac:dyDescent="0.25">
      <c r="B44" s="33"/>
      <c r="C44" s="33"/>
      <c r="D44" s="33"/>
      <c r="E44" s="33"/>
      <c r="F44" s="33"/>
      <c r="G44" s="33"/>
      <c r="H44" s="33"/>
      <c r="I44" s="33"/>
      <c r="J44" s="33"/>
      <c r="K44" s="33"/>
      <c r="L44" s="33"/>
      <c r="M44" s="33"/>
      <c r="N44" s="33"/>
    </row>
    <row r="45" spans="2:14" ht="15.75" x14ac:dyDescent="0.25">
      <c r="B45" s="33"/>
      <c r="C45" s="33"/>
      <c r="D45" s="33"/>
      <c r="E45" s="33"/>
      <c r="F45" s="33"/>
      <c r="G45" s="33"/>
      <c r="H45" s="33"/>
      <c r="I45" s="33"/>
      <c r="J45" s="33"/>
      <c r="K45" s="33"/>
      <c r="L45" s="33"/>
      <c r="M45" s="33"/>
      <c r="N45" s="33"/>
    </row>
    <row r="46" spans="2:14" ht="15.75" x14ac:dyDescent="0.25">
      <c r="B46" s="33"/>
      <c r="C46" s="33"/>
      <c r="D46" s="33"/>
      <c r="E46" s="33"/>
      <c r="F46" s="33"/>
      <c r="G46" s="33"/>
      <c r="H46" s="33"/>
      <c r="I46" s="33"/>
      <c r="J46" s="33"/>
      <c r="K46" s="33"/>
      <c r="L46" s="33"/>
      <c r="M46" s="33"/>
      <c r="N46" s="33"/>
    </row>
    <row r="47" spans="2:14" ht="15.75" x14ac:dyDescent="0.25">
      <c r="B47" s="33"/>
      <c r="C47" s="33"/>
      <c r="D47" s="33"/>
      <c r="E47" s="33"/>
      <c r="F47" s="33"/>
      <c r="G47" s="33"/>
      <c r="H47" s="33"/>
      <c r="I47" s="33"/>
      <c r="J47" s="33"/>
      <c r="K47" s="33"/>
      <c r="L47" s="33"/>
      <c r="M47" s="33"/>
      <c r="N47" s="33"/>
    </row>
    <row r="48" spans="2:14" ht="15.75" x14ac:dyDescent="0.25">
      <c r="B48" s="33"/>
      <c r="C48" s="33"/>
      <c r="D48" s="33"/>
      <c r="E48" s="33"/>
      <c r="F48" s="33"/>
      <c r="G48" s="33"/>
      <c r="H48" s="33"/>
      <c r="I48" s="33"/>
      <c r="J48" s="33"/>
      <c r="K48" s="33"/>
      <c r="L48" s="33"/>
      <c r="M48" s="33"/>
      <c r="N48" s="33"/>
    </row>
    <row r="49" spans="2:14" ht="15.75" x14ac:dyDescent="0.25">
      <c r="B49" s="33"/>
      <c r="C49" s="33"/>
      <c r="D49" s="33"/>
      <c r="E49" s="33"/>
      <c r="F49" s="33"/>
      <c r="G49" s="33"/>
      <c r="H49" s="33"/>
      <c r="I49" s="33"/>
      <c r="J49" s="33"/>
      <c r="K49" s="33"/>
      <c r="L49" s="33"/>
      <c r="M49" s="33"/>
      <c r="N49" s="33"/>
    </row>
    <row r="50" spans="2:14" ht="15.75" x14ac:dyDescent="0.25">
      <c r="B50" s="33"/>
      <c r="C50" s="33"/>
      <c r="D50" s="33"/>
      <c r="E50" s="33"/>
      <c r="F50" s="33"/>
      <c r="G50" s="33"/>
      <c r="H50" s="33"/>
      <c r="I50" s="33"/>
      <c r="J50" s="33"/>
      <c r="K50" s="33"/>
      <c r="L50" s="33"/>
      <c r="M50" s="33"/>
      <c r="N50" s="33"/>
    </row>
    <row r="51" spans="2:14" ht="15.75" x14ac:dyDescent="0.25">
      <c r="B51" s="33"/>
      <c r="C51" s="33"/>
      <c r="D51" s="33"/>
      <c r="E51" s="33"/>
      <c r="F51" s="33"/>
      <c r="G51" s="33"/>
      <c r="H51" s="33"/>
      <c r="I51" s="33"/>
      <c r="J51" s="33"/>
      <c r="K51" s="33"/>
      <c r="L51" s="33"/>
      <c r="M51" s="33"/>
      <c r="N51" s="33"/>
    </row>
    <row r="52" spans="2:14" ht="15.75" x14ac:dyDescent="0.25">
      <c r="B52" s="33"/>
      <c r="C52" s="33"/>
      <c r="D52" s="33"/>
      <c r="E52" s="33"/>
      <c r="F52" s="33"/>
      <c r="G52" s="33"/>
      <c r="H52" s="33"/>
      <c r="I52" s="33"/>
      <c r="J52" s="33"/>
      <c r="K52" s="33"/>
      <c r="L52" s="33"/>
      <c r="M52" s="33"/>
      <c r="N52" s="33"/>
    </row>
    <row r="53" spans="2:14" ht="15.75" x14ac:dyDescent="0.25">
      <c r="B53" s="33"/>
      <c r="C53" s="33"/>
      <c r="D53" s="33"/>
      <c r="E53" s="33"/>
      <c r="F53" s="33"/>
      <c r="G53" s="33"/>
      <c r="H53" s="33"/>
      <c r="I53" s="33"/>
      <c r="J53" s="33"/>
      <c r="K53" s="33"/>
      <c r="L53" s="33"/>
      <c r="M53" s="33"/>
      <c r="N53" s="33"/>
    </row>
    <row r="54" spans="2:14" ht="15.75" x14ac:dyDescent="0.25">
      <c r="B54" s="33"/>
      <c r="C54" s="33"/>
      <c r="D54" s="33"/>
      <c r="E54" s="33"/>
      <c r="F54" s="33"/>
      <c r="G54" s="33"/>
      <c r="H54" s="33"/>
      <c r="I54" s="33"/>
      <c r="J54" s="33"/>
      <c r="K54" s="33"/>
      <c r="L54" s="33"/>
      <c r="M54" s="33"/>
      <c r="N54" s="33"/>
    </row>
    <row r="55" spans="2:14" ht="15.75" x14ac:dyDescent="0.25">
      <c r="B55" s="33"/>
      <c r="C55" s="33"/>
      <c r="D55" s="33"/>
      <c r="E55" s="33"/>
      <c r="F55" s="33"/>
      <c r="G55" s="33"/>
      <c r="H55" s="33"/>
      <c r="I55" s="33"/>
      <c r="J55" s="33"/>
      <c r="K55" s="33"/>
      <c r="L55" s="33"/>
      <c r="M55" s="33"/>
      <c r="N55" s="33"/>
    </row>
    <row r="56" spans="2:14" ht="15.75" x14ac:dyDescent="0.25">
      <c r="B56" s="33"/>
      <c r="C56" s="33"/>
      <c r="D56" s="33"/>
      <c r="E56" s="33"/>
      <c r="F56" s="33"/>
      <c r="G56" s="33"/>
      <c r="H56" s="33"/>
      <c r="I56" s="33"/>
      <c r="J56" s="33"/>
      <c r="K56" s="33"/>
      <c r="L56" s="33"/>
      <c r="M56" s="33"/>
      <c r="N56" s="33"/>
    </row>
    <row r="57" spans="2:14" ht="15.75" x14ac:dyDescent="0.25">
      <c r="B57" s="33"/>
      <c r="C57" s="33"/>
      <c r="D57" s="33"/>
      <c r="E57" s="33"/>
      <c r="F57" s="33"/>
      <c r="G57" s="33"/>
      <c r="H57" s="33"/>
      <c r="I57" s="33"/>
      <c r="J57" s="33"/>
      <c r="K57" s="33"/>
      <c r="L57" s="33"/>
      <c r="M57" s="33"/>
      <c r="N57" s="33"/>
    </row>
    <row r="58" spans="2:14" ht="15.75" x14ac:dyDescent="0.25">
      <c r="B58" s="33"/>
      <c r="C58" s="33"/>
      <c r="D58" s="33"/>
      <c r="E58" s="33"/>
      <c r="F58" s="33"/>
      <c r="G58" s="33"/>
      <c r="H58" s="33"/>
      <c r="I58" s="33"/>
      <c r="J58" s="33"/>
      <c r="K58" s="33"/>
      <c r="L58" s="33"/>
      <c r="M58" s="33"/>
      <c r="N58" s="33"/>
    </row>
    <row r="59" spans="2:14" ht="15.75" x14ac:dyDescent="0.25">
      <c r="B59" s="33"/>
      <c r="C59" s="33"/>
      <c r="D59" s="33"/>
      <c r="E59" s="33"/>
      <c r="F59" s="33"/>
      <c r="G59" s="33"/>
      <c r="H59" s="33"/>
      <c r="I59" s="33"/>
      <c r="J59" s="33"/>
      <c r="K59" s="33"/>
      <c r="L59" s="33"/>
      <c r="M59" s="33"/>
      <c r="N59" s="33"/>
    </row>
    <row r="60" spans="2:14" ht="15.75" x14ac:dyDescent="0.25">
      <c r="B60" s="33"/>
      <c r="C60" s="33"/>
      <c r="D60" s="33"/>
      <c r="E60" s="33"/>
      <c r="F60" s="33"/>
      <c r="G60" s="33"/>
      <c r="H60" s="33"/>
      <c r="I60" s="33"/>
      <c r="J60" s="33"/>
      <c r="K60" s="33"/>
      <c r="L60" s="33"/>
      <c r="M60" s="33"/>
      <c r="N60" s="33"/>
    </row>
    <row r="61" spans="2:14" x14ac:dyDescent="0.25">
      <c r="B61" s="35"/>
      <c r="C61" s="35"/>
      <c r="D61" s="35"/>
      <c r="E61" s="35"/>
      <c r="F61" s="35"/>
      <c r="G61" s="35"/>
      <c r="H61" s="35"/>
      <c r="I61" s="35"/>
      <c r="J61" s="35"/>
      <c r="K61" s="35"/>
      <c r="L61" s="35"/>
      <c r="M61" s="35"/>
      <c r="N61" s="35"/>
    </row>
    <row r="62" spans="2:14" x14ac:dyDescent="0.25">
      <c r="B62" s="35"/>
      <c r="C62" s="35"/>
      <c r="D62" s="35"/>
      <c r="E62" s="35"/>
      <c r="F62" s="35"/>
      <c r="G62" s="35"/>
      <c r="H62" s="35"/>
      <c r="I62" s="35"/>
      <c r="J62" s="35"/>
      <c r="K62" s="35"/>
      <c r="L62" s="35"/>
      <c r="M62" s="35"/>
      <c r="N62" s="35"/>
    </row>
    <row r="63" spans="2:14" x14ac:dyDescent="0.25">
      <c r="B63" s="35"/>
      <c r="C63" s="35"/>
      <c r="D63" s="35"/>
      <c r="E63" s="35"/>
      <c r="F63" s="35"/>
      <c r="G63" s="35"/>
      <c r="H63" s="35"/>
      <c r="I63" s="35"/>
      <c r="J63" s="35"/>
      <c r="K63" s="35"/>
      <c r="L63" s="35"/>
      <c r="M63" s="35"/>
      <c r="N63" s="35"/>
    </row>
    <row r="64" spans="2:14" x14ac:dyDescent="0.25">
      <c r="B64" s="35"/>
      <c r="C64" s="35"/>
      <c r="D64" s="35"/>
      <c r="E64" s="35"/>
      <c r="F64" s="35"/>
      <c r="G64" s="35"/>
      <c r="H64" s="35"/>
      <c r="I64" s="35"/>
      <c r="J64" s="35"/>
      <c r="K64" s="35"/>
      <c r="L64" s="35"/>
      <c r="M64" s="35"/>
      <c r="N64" s="35"/>
    </row>
    <row r="65" spans="2:14" x14ac:dyDescent="0.25">
      <c r="B65" s="35"/>
      <c r="C65" s="35"/>
      <c r="D65" s="35"/>
      <c r="E65" s="35"/>
      <c r="F65" s="35"/>
      <c r="G65" s="35"/>
      <c r="H65" s="35"/>
      <c r="I65" s="35"/>
      <c r="J65" s="35"/>
      <c r="K65" s="35"/>
      <c r="L65" s="35"/>
      <c r="M65" s="35"/>
      <c r="N65" s="35"/>
    </row>
    <row r="66" spans="2:14" x14ac:dyDescent="0.25">
      <c r="B66" s="35"/>
      <c r="C66" s="35"/>
      <c r="D66" s="35"/>
      <c r="E66" s="35"/>
      <c r="F66" s="35"/>
      <c r="G66" s="35"/>
      <c r="H66" s="35"/>
      <c r="I66" s="35"/>
      <c r="J66" s="35"/>
      <c r="K66" s="35"/>
      <c r="L66" s="35"/>
      <c r="M66" s="35"/>
      <c r="N66" s="35"/>
    </row>
  </sheetData>
  <mergeCells count="20">
    <mergeCell ref="B1:N1"/>
    <mergeCell ref="B19:N19"/>
    <mergeCell ref="B12:B14"/>
    <mergeCell ref="B2:B3"/>
    <mergeCell ref="C2:C3"/>
    <mergeCell ref="D2:D3"/>
    <mergeCell ref="E2:N2"/>
    <mergeCell ref="B16:N16"/>
    <mergeCell ref="B4:N4"/>
    <mergeCell ref="B7:N7"/>
    <mergeCell ref="B11:N11"/>
    <mergeCell ref="B6:N6"/>
    <mergeCell ref="B10:N10"/>
    <mergeCell ref="B15:N15"/>
    <mergeCell ref="B34:N34"/>
    <mergeCell ref="B32:N32"/>
    <mergeCell ref="B26:N26"/>
    <mergeCell ref="B25:N25"/>
    <mergeCell ref="B20:N20"/>
    <mergeCell ref="B31:N3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03E92-C07E-4079-AC12-7B65756C28CF}">
  <dimension ref="A1:AE46"/>
  <sheetViews>
    <sheetView zoomScale="70" zoomScaleNormal="70" workbookViewId="0">
      <pane xSplit="1" ySplit="3" topLeftCell="B41" activePane="bottomRight" state="frozen"/>
      <selection pane="topRight" activeCell="B1" sqref="B1"/>
      <selection pane="bottomLeft" activeCell="A4" sqref="A4"/>
      <selection pane="bottomRight" activeCell="A44" sqref="A44:A45"/>
    </sheetView>
  </sheetViews>
  <sheetFormatPr defaultRowHeight="15" x14ac:dyDescent="0.25"/>
  <cols>
    <col min="1" max="1" width="60.7109375" customWidth="1"/>
    <col min="2" max="2" width="45.7109375" customWidth="1"/>
    <col min="3" max="3" width="11.7109375" customWidth="1"/>
    <col min="4" max="10" width="10.7109375" customWidth="1"/>
    <col min="11" max="11" width="13" customWidth="1"/>
    <col min="12" max="13" width="13.7109375" customWidth="1"/>
    <col min="31" max="31" width="9.140625" style="53"/>
  </cols>
  <sheetData>
    <row r="1" spans="1:31" ht="19.5" thickBot="1" x14ac:dyDescent="0.35">
      <c r="A1" s="747" t="s">
        <v>397</v>
      </c>
      <c r="B1" s="747"/>
      <c r="C1" s="747"/>
      <c r="D1" s="747"/>
      <c r="E1" s="747"/>
      <c r="F1" s="747"/>
      <c r="G1" s="747"/>
      <c r="H1" s="747"/>
      <c r="I1" s="747"/>
      <c r="J1" s="747"/>
      <c r="K1" s="747"/>
      <c r="L1" s="747"/>
      <c r="M1" s="747"/>
    </row>
    <row r="2" spans="1:31" ht="21" customHeight="1" thickBot="1" x14ac:dyDescent="0.35">
      <c r="A2" s="938" t="s">
        <v>218</v>
      </c>
      <c r="B2" s="940" t="s">
        <v>219</v>
      </c>
      <c r="C2" s="940" t="s">
        <v>220</v>
      </c>
      <c r="D2" s="936" t="s">
        <v>14</v>
      </c>
      <c r="E2" s="936"/>
      <c r="F2" s="936"/>
      <c r="G2" s="936"/>
      <c r="H2" s="936"/>
      <c r="I2" s="936"/>
      <c r="J2" s="936"/>
      <c r="K2" s="936"/>
      <c r="L2" s="936"/>
      <c r="M2" s="937"/>
    </row>
    <row r="3" spans="1:31" ht="36" customHeight="1" thickBot="1" x14ac:dyDescent="0.35">
      <c r="A3" s="939"/>
      <c r="B3" s="941"/>
      <c r="C3" s="941"/>
      <c r="D3" s="651">
        <v>2015</v>
      </c>
      <c r="E3" s="646">
        <v>2016</v>
      </c>
      <c r="F3" s="646">
        <v>2017</v>
      </c>
      <c r="G3" s="647">
        <v>2018</v>
      </c>
      <c r="H3" s="648">
        <v>2019</v>
      </c>
      <c r="I3" s="649">
        <v>2020</v>
      </c>
      <c r="J3" s="647">
        <v>2021</v>
      </c>
      <c r="K3" s="648">
        <v>2022</v>
      </c>
      <c r="L3" s="649">
        <v>2023</v>
      </c>
      <c r="M3" s="650">
        <v>2024</v>
      </c>
    </row>
    <row r="4" spans="1:31" ht="19.5" customHeight="1" thickBot="1" x14ac:dyDescent="0.35">
      <c r="A4" s="743" t="s">
        <v>398</v>
      </c>
      <c r="B4" s="744"/>
      <c r="C4" s="744"/>
      <c r="D4" s="744"/>
      <c r="E4" s="744"/>
      <c r="F4" s="744"/>
      <c r="G4" s="744"/>
      <c r="H4" s="744"/>
      <c r="I4" s="744"/>
      <c r="J4" s="744"/>
      <c r="K4" s="744"/>
      <c r="L4" s="744"/>
      <c r="M4" s="745"/>
    </row>
    <row r="5" spans="1:31" ht="74.25" customHeight="1" thickBot="1" x14ac:dyDescent="0.35">
      <c r="A5" s="156" t="s">
        <v>399</v>
      </c>
      <c r="B5" s="144"/>
      <c r="C5" s="145"/>
      <c r="D5" s="108" t="s">
        <v>36</v>
      </c>
      <c r="E5" s="108" t="s">
        <v>36</v>
      </c>
      <c r="F5" s="108" t="s">
        <v>36</v>
      </c>
      <c r="G5" s="108" t="s">
        <v>36</v>
      </c>
      <c r="H5" s="108" t="s">
        <v>36</v>
      </c>
      <c r="I5" s="108" t="s">
        <v>36</v>
      </c>
      <c r="J5" s="108" t="s">
        <v>36</v>
      </c>
      <c r="K5" s="108" t="s">
        <v>36</v>
      </c>
      <c r="L5" s="108" t="s">
        <v>36</v>
      </c>
      <c r="M5" s="150" t="s">
        <v>36</v>
      </c>
    </row>
    <row r="6" spans="1:31" s="172" customFormat="1" ht="3" customHeight="1" thickBot="1" x14ac:dyDescent="0.35">
      <c r="A6" s="933"/>
      <c r="B6" s="934"/>
      <c r="C6" s="934"/>
      <c r="D6" s="934"/>
      <c r="E6" s="934"/>
      <c r="F6" s="934"/>
      <c r="G6" s="934"/>
      <c r="H6" s="934"/>
      <c r="I6" s="934"/>
      <c r="J6" s="934"/>
      <c r="K6" s="934"/>
      <c r="L6" s="934"/>
      <c r="M6" s="935"/>
      <c r="N6" s="44"/>
      <c r="O6" s="44"/>
      <c r="P6" s="44"/>
      <c r="Q6" s="44"/>
      <c r="R6" s="44"/>
      <c r="S6" s="44"/>
      <c r="T6" s="44"/>
      <c r="U6" s="44"/>
      <c r="V6" s="44"/>
      <c r="W6" s="44"/>
      <c r="X6" s="44"/>
      <c r="Y6" s="44"/>
      <c r="Z6" s="44"/>
      <c r="AA6" s="44"/>
      <c r="AB6" s="44"/>
      <c r="AC6" s="44"/>
      <c r="AD6" s="44"/>
      <c r="AE6" s="446"/>
    </row>
    <row r="7" spans="1:31" ht="19.5" customHeight="1" thickBot="1" x14ac:dyDescent="0.35">
      <c r="A7" s="743" t="s">
        <v>400</v>
      </c>
      <c r="B7" s="744"/>
      <c r="C7" s="744"/>
      <c r="D7" s="744"/>
      <c r="E7" s="744"/>
      <c r="F7" s="744"/>
      <c r="G7" s="744"/>
      <c r="H7" s="744"/>
      <c r="I7" s="744"/>
      <c r="J7" s="744"/>
      <c r="K7" s="744"/>
      <c r="L7" s="744"/>
      <c r="M7" s="745"/>
    </row>
    <row r="8" spans="1:31" ht="63.75" customHeight="1" thickBot="1" x14ac:dyDescent="0.35">
      <c r="A8" s="156" t="s">
        <v>401</v>
      </c>
      <c r="B8" s="144"/>
      <c r="C8" s="145"/>
      <c r="D8" s="108" t="s">
        <v>36</v>
      </c>
      <c r="E8" s="108" t="s">
        <v>36</v>
      </c>
      <c r="F8" s="108" t="s">
        <v>36</v>
      </c>
      <c r="G8" s="108" t="s">
        <v>36</v>
      </c>
      <c r="H8" s="108" t="s">
        <v>36</v>
      </c>
      <c r="I8" s="108" t="s">
        <v>36</v>
      </c>
      <c r="J8" s="108" t="s">
        <v>36</v>
      </c>
      <c r="K8" s="108" t="s">
        <v>36</v>
      </c>
      <c r="L8" s="108" t="s">
        <v>36</v>
      </c>
      <c r="M8" s="150" t="s">
        <v>36</v>
      </c>
    </row>
    <row r="9" spans="1:31" s="172" customFormat="1" ht="3" customHeight="1" thickBot="1" x14ac:dyDescent="0.35">
      <c r="A9" s="933"/>
      <c r="B9" s="934"/>
      <c r="C9" s="934"/>
      <c r="D9" s="934"/>
      <c r="E9" s="934"/>
      <c r="F9" s="934"/>
      <c r="G9" s="934"/>
      <c r="H9" s="934"/>
      <c r="I9" s="934"/>
      <c r="J9" s="934"/>
      <c r="K9" s="934"/>
      <c r="L9" s="934"/>
      <c r="M9" s="935"/>
      <c r="N9" s="44"/>
      <c r="O9" s="44"/>
      <c r="P9" s="44"/>
      <c r="Q9" s="44"/>
      <c r="R9" s="44"/>
      <c r="S9" s="44"/>
      <c r="T9" s="44"/>
      <c r="U9" s="44"/>
      <c r="V9" s="44"/>
      <c r="W9" s="44"/>
      <c r="X9" s="44"/>
      <c r="Y9" s="44"/>
      <c r="Z9" s="44"/>
      <c r="AA9" s="44"/>
      <c r="AB9" s="44"/>
      <c r="AC9" s="44"/>
      <c r="AD9" s="44"/>
      <c r="AE9" s="446"/>
    </row>
    <row r="10" spans="1:31" ht="19.5" customHeight="1" thickBot="1" x14ac:dyDescent="0.35">
      <c r="A10" s="743" t="s">
        <v>402</v>
      </c>
      <c r="B10" s="744"/>
      <c r="C10" s="744"/>
      <c r="D10" s="744"/>
      <c r="E10" s="744"/>
      <c r="F10" s="744"/>
      <c r="G10" s="744"/>
      <c r="H10" s="744"/>
      <c r="I10" s="744"/>
      <c r="J10" s="744"/>
      <c r="K10" s="744"/>
      <c r="L10" s="744"/>
      <c r="M10" s="745"/>
    </row>
    <row r="11" spans="1:31" ht="93.75" x14ac:dyDescent="0.3">
      <c r="A11" s="156" t="s">
        <v>403</v>
      </c>
      <c r="B11" s="144"/>
      <c r="C11" s="145"/>
      <c r="D11" s="17"/>
      <c r="E11" s="17"/>
      <c r="F11" s="17"/>
      <c r="G11" s="17"/>
      <c r="H11" s="109"/>
      <c r="I11" s="109"/>
      <c r="J11" s="109"/>
      <c r="K11" s="108"/>
      <c r="L11" s="108"/>
      <c r="M11" s="150"/>
    </row>
    <row r="12" spans="1:31" ht="18.75" x14ac:dyDescent="0.3">
      <c r="A12" s="152" t="s">
        <v>360</v>
      </c>
      <c r="B12" s="36"/>
      <c r="C12" s="38" t="s">
        <v>16</v>
      </c>
      <c r="D12" s="22" t="s">
        <v>36</v>
      </c>
      <c r="E12" s="22" t="s">
        <v>36</v>
      </c>
      <c r="F12" s="22" t="s">
        <v>36</v>
      </c>
      <c r="G12" s="22" t="s">
        <v>36</v>
      </c>
      <c r="H12" s="22">
        <v>14.2</v>
      </c>
      <c r="I12" s="22" t="s">
        <v>36</v>
      </c>
      <c r="J12" s="22" t="s">
        <v>36</v>
      </c>
      <c r="K12" s="22" t="s">
        <v>36</v>
      </c>
      <c r="L12" s="23" t="s">
        <v>36</v>
      </c>
      <c r="M12" s="25" t="s">
        <v>36</v>
      </c>
    </row>
    <row r="13" spans="1:31" ht="19.5" thickBot="1" x14ac:dyDescent="0.35">
      <c r="A13" s="155" t="s">
        <v>361</v>
      </c>
      <c r="B13" s="68"/>
      <c r="C13" s="65" t="s">
        <v>16</v>
      </c>
      <c r="D13" s="30" t="s">
        <v>36</v>
      </c>
      <c r="E13" s="30" t="s">
        <v>36</v>
      </c>
      <c r="F13" s="30" t="s">
        <v>36</v>
      </c>
      <c r="G13" s="30" t="s">
        <v>36</v>
      </c>
      <c r="H13" s="30">
        <v>14.7</v>
      </c>
      <c r="I13" s="30" t="s">
        <v>36</v>
      </c>
      <c r="J13" s="30" t="s">
        <v>36</v>
      </c>
      <c r="K13" s="30" t="s">
        <v>36</v>
      </c>
      <c r="L13" s="31" t="s">
        <v>36</v>
      </c>
      <c r="M13" s="121" t="s">
        <v>36</v>
      </c>
    </row>
    <row r="14" spans="1:31" s="172" customFormat="1" ht="3" customHeight="1" thickBot="1" x14ac:dyDescent="0.35">
      <c r="A14" s="933"/>
      <c r="B14" s="934"/>
      <c r="C14" s="934"/>
      <c r="D14" s="934"/>
      <c r="E14" s="934"/>
      <c r="F14" s="934"/>
      <c r="G14" s="934"/>
      <c r="H14" s="934"/>
      <c r="I14" s="934"/>
      <c r="J14" s="934"/>
      <c r="K14" s="934"/>
      <c r="L14" s="934"/>
      <c r="M14" s="935"/>
      <c r="N14" s="44"/>
      <c r="O14" s="44"/>
      <c r="P14" s="44"/>
      <c r="Q14" s="44"/>
      <c r="R14" s="44"/>
      <c r="S14" s="44"/>
      <c r="T14" s="44"/>
      <c r="U14" s="44"/>
      <c r="V14" s="44"/>
      <c r="W14" s="44"/>
      <c r="X14" s="44"/>
      <c r="Y14" s="44"/>
      <c r="Z14" s="44"/>
      <c r="AA14" s="44"/>
      <c r="AB14" s="44"/>
      <c r="AC14" s="44"/>
      <c r="AD14" s="44"/>
      <c r="AE14" s="446"/>
    </row>
    <row r="15" spans="1:31" ht="19.5" customHeight="1" thickBot="1" x14ac:dyDescent="0.35">
      <c r="A15" s="743" t="s">
        <v>404</v>
      </c>
      <c r="B15" s="744"/>
      <c r="C15" s="744"/>
      <c r="D15" s="744"/>
      <c r="E15" s="744"/>
      <c r="F15" s="744"/>
      <c r="G15" s="744"/>
      <c r="H15" s="744"/>
      <c r="I15" s="744"/>
      <c r="J15" s="744"/>
      <c r="K15" s="744"/>
      <c r="L15" s="744"/>
      <c r="M15" s="745"/>
    </row>
    <row r="16" spans="1:31" ht="37.5" x14ac:dyDescent="0.3">
      <c r="A16" s="1049" t="s">
        <v>405</v>
      </c>
      <c r="B16" s="67" t="s">
        <v>406</v>
      </c>
      <c r="C16" s="69" t="s">
        <v>16</v>
      </c>
      <c r="D16" s="338">
        <v>17.100000000000001</v>
      </c>
      <c r="E16" s="443">
        <v>10</v>
      </c>
      <c r="F16" s="338">
        <v>9.1</v>
      </c>
      <c r="G16" s="442">
        <v>7.0000000000000007E-2</v>
      </c>
      <c r="H16" s="443">
        <v>9</v>
      </c>
      <c r="I16" s="444">
        <v>0</v>
      </c>
      <c r="J16" s="442">
        <v>7</v>
      </c>
      <c r="K16" s="443">
        <v>8</v>
      </c>
      <c r="L16" s="443">
        <v>6.5</v>
      </c>
      <c r="M16" s="445">
        <v>10</v>
      </c>
      <c r="S16" t="s">
        <v>229</v>
      </c>
    </row>
    <row r="17" spans="1:31" ht="37.5" customHeight="1" x14ac:dyDescent="0.3">
      <c r="A17" s="748"/>
      <c r="B17" s="36" t="s">
        <v>407</v>
      </c>
      <c r="C17" s="21" t="s">
        <v>16</v>
      </c>
      <c r="D17" s="491">
        <v>0</v>
      </c>
      <c r="E17" s="272">
        <v>0</v>
      </c>
      <c r="F17" s="267">
        <v>11.8</v>
      </c>
      <c r="G17" s="491">
        <v>0</v>
      </c>
      <c r="H17" s="490">
        <v>0</v>
      </c>
      <c r="I17" s="492">
        <v>0</v>
      </c>
      <c r="J17" s="491">
        <v>0</v>
      </c>
      <c r="K17" s="490">
        <v>36.1</v>
      </c>
      <c r="L17" s="491">
        <v>0</v>
      </c>
      <c r="M17" s="345">
        <v>0</v>
      </c>
    </row>
    <row r="18" spans="1:31" ht="37.5" customHeight="1" x14ac:dyDescent="0.3">
      <c r="A18" s="749"/>
      <c r="B18" s="36" t="s">
        <v>408</v>
      </c>
      <c r="C18" s="21" t="s">
        <v>16</v>
      </c>
      <c r="D18" s="490">
        <v>36</v>
      </c>
      <c r="E18" s="490">
        <v>7</v>
      </c>
      <c r="F18" s="450">
        <v>4.4000000000000004</v>
      </c>
      <c r="G18" s="342">
        <v>2.6</v>
      </c>
      <c r="H18" s="450">
        <v>5.0999999999999996</v>
      </c>
      <c r="I18" s="492">
        <v>0</v>
      </c>
      <c r="J18" s="491">
        <v>22</v>
      </c>
      <c r="K18" s="490">
        <v>12</v>
      </c>
      <c r="L18" s="450">
        <v>17.850000000000001</v>
      </c>
      <c r="M18" s="702">
        <v>9.09</v>
      </c>
    </row>
    <row r="19" spans="1:31" ht="37.5" customHeight="1" thickBot="1" x14ac:dyDescent="0.35">
      <c r="A19" s="161" t="s">
        <v>691</v>
      </c>
      <c r="B19" s="725"/>
      <c r="C19" s="703"/>
      <c r="D19" s="704" t="s">
        <v>36</v>
      </c>
      <c r="E19" s="704" t="s">
        <v>36</v>
      </c>
      <c r="F19" s="704" t="s">
        <v>36</v>
      </c>
      <c r="G19" s="704" t="s">
        <v>36</v>
      </c>
      <c r="H19" s="704" t="s">
        <v>36</v>
      </c>
      <c r="I19" s="704" t="s">
        <v>36</v>
      </c>
      <c r="J19" s="704" t="s">
        <v>36</v>
      </c>
      <c r="K19" s="704" t="s">
        <v>36</v>
      </c>
      <c r="L19" s="704" t="s">
        <v>36</v>
      </c>
      <c r="M19" s="701" t="s">
        <v>36</v>
      </c>
    </row>
    <row r="20" spans="1:31" s="172" customFormat="1" ht="3" customHeight="1" thickBot="1" x14ac:dyDescent="0.35">
      <c r="A20" s="933"/>
      <c r="B20" s="934"/>
      <c r="C20" s="934"/>
      <c r="D20" s="934"/>
      <c r="E20" s="934"/>
      <c r="F20" s="934"/>
      <c r="G20" s="934"/>
      <c r="H20" s="934"/>
      <c r="I20" s="934"/>
      <c r="J20" s="934"/>
      <c r="K20" s="934"/>
      <c r="L20" s="934"/>
      <c r="M20" s="935"/>
      <c r="N20" s="44"/>
      <c r="O20" s="44"/>
      <c r="P20" s="44"/>
      <c r="Q20" s="44"/>
      <c r="R20" s="44"/>
      <c r="S20" s="44"/>
      <c r="T20" s="44"/>
      <c r="U20" s="44"/>
      <c r="V20" s="44"/>
      <c r="W20" s="44"/>
      <c r="X20" s="44"/>
      <c r="Y20" s="44"/>
      <c r="Z20" s="44"/>
      <c r="AA20" s="44"/>
      <c r="AB20" s="44"/>
      <c r="AC20" s="44"/>
      <c r="AD20" s="44"/>
      <c r="AE20" s="446"/>
    </row>
    <row r="21" spans="1:31" ht="19.5" customHeight="1" thickBot="1" x14ac:dyDescent="0.35">
      <c r="A21" s="743" t="s">
        <v>409</v>
      </c>
      <c r="B21" s="744"/>
      <c r="C21" s="744"/>
      <c r="D21" s="744"/>
      <c r="E21" s="744"/>
      <c r="F21" s="744"/>
      <c r="G21" s="744"/>
      <c r="H21" s="744"/>
      <c r="I21" s="744"/>
      <c r="J21" s="744"/>
      <c r="K21" s="744"/>
      <c r="L21" s="744"/>
      <c r="M21" s="745"/>
    </row>
    <row r="22" spans="1:31" ht="23.25" customHeight="1" x14ac:dyDescent="0.3">
      <c r="A22" s="1049" t="s">
        <v>410</v>
      </c>
      <c r="B22" s="67" t="s">
        <v>411</v>
      </c>
      <c r="C22" s="69" t="s">
        <v>16</v>
      </c>
      <c r="D22" s="17">
        <v>25.7</v>
      </c>
      <c r="E22" s="17">
        <v>27.7</v>
      </c>
      <c r="F22" s="17">
        <v>29.5</v>
      </c>
      <c r="G22" s="18">
        <v>31.1</v>
      </c>
      <c r="H22" s="17">
        <v>30.8</v>
      </c>
      <c r="I22" s="100">
        <v>31.7</v>
      </c>
      <c r="J22" s="18">
        <v>30.8</v>
      </c>
      <c r="K22" s="17">
        <v>19.3</v>
      </c>
      <c r="L22" s="17">
        <v>20.6</v>
      </c>
      <c r="M22" s="60">
        <v>20.3</v>
      </c>
    </row>
    <row r="23" spans="1:31" ht="21.75" customHeight="1" x14ac:dyDescent="0.3">
      <c r="A23" s="748"/>
      <c r="B23" s="36" t="s">
        <v>412</v>
      </c>
      <c r="C23" s="21" t="s">
        <v>16</v>
      </c>
      <c r="D23" s="22">
        <v>11.5</v>
      </c>
      <c r="E23" s="22">
        <v>12.9</v>
      </c>
      <c r="F23" s="22">
        <v>12.2</v>
      </c>
      <c r="G23" s="23">
        <v>11.9</v>
      </c>
      <c r="H23" s="22">
        <v>11.1</v>
      </c>
      <c r="I23" s="439">
        <v>10.8</v>
      </c>
      <c r="J23" s="23">
        <v>7.8</v>
      </c>
      <c r="K23" s="28">
        <v>4.6900000000000004</v>
      </c>
      <c r="L23" s="22">
        <v>3.4</v>
      </c>
      <c r="M23" s="440">
        <v>2.1</v>
      </c>
    </row>
    <row r="24" spans="1:31" ht="21.75" customHeight="1" thickBot="1" x14ac:dyDescent="0.35">
      <c r="A24" s="961"/>
      <c r="B24" s="68" t="s">
        <v>413</v>
      </c>
      <c r="C24" s="29" t="s">
        <v>16</v>
      </c>
      <c r="D24" s="30">
        <v>28.7</v>
      </c>
      <c r="E24" s="30">
        <v>30.6</v>
      </c>
      <c r="F24" s="30">
        <v>29.8</v>
      </c>
      <c r="G24" s="31">
        <v>30.3</v>
      </c>
      <c r="H24" s="30">
        <v>31.7</v>
      </c>
      <c r="I24" s="526">
        <v>40.4</v>
      </c>
      <c r="J24" s="31">
        <v>36.1</v>
      </c>
      <c r="K24" s="30">
        <v>32.200000000000003</v>
      </c>
      <c r="L24" s="30">
        <v>31.8</v>
      </c>
      <c r="M24" s="123">
        <v>38.4</v>
      </c>
    </row>
    <row r="25" spans="1:31" s="172" customFormat="1" ht="3" customHeight="1" thickBot="1" x14ac:dyDescent="0.35">
      <c r="A25" s="933"/>
      <c r="B25" s="934"/>
      <c r="C25" s="934"/>
      <c r="D25" s="934"/>
      <c r="E25" s="934"/>
      <c r="F25" s="934"/>
      <c r="G25" s="934"/>
      <c r="H25" s="934"/>
      <c r="I25" s="934"/>
      <c r="J25" s="934"/>
      <c r="K25" s="934"/>
      <c r="L25" s="934"/>
      <c r="M25" s="935"/>
      <c r="N25" s="44"/>
      <c r="O25" s="44"/>
      <c r="P25" s="44"/>
      <c r="Q25" s="44"/>
      <c r="R25" s="44"/>
      <c r="S25" s="44"/>
      <c r="T25" s="44"/>
      <c r="U25" s="44"/>
      <c r="V25" s="44"/>
      <c r="W25" s="44"/>
      <c r="X25" s="44"/>
      <c r="Y25" s="44"/>
      <c r="Z25" s="44"/>
      <c r="AA25" s="44"/>
      <c r="AB25" s="44"/>
      <c r="AC25" s="44"/>
      <c r="AD25" s="44"/>
      <c r="AE25" s="446"/>
    </row>
    <row r="26" spans="1:31" ht="42.75" customHeight="1" thickBot="1" x14ac:dyDescent="0.35">
      <c r="A26" s="743" t="s">
        <v>414</v>
      </c>
      <c r="B26" s="744"/>
      <c r="C26" s="744"/>
      <c r="D26" s="744"/>
      <c r="E26" s="744"/>
      <c r="F26" s="744"/>
      <c r="G26" s="744"/>
      <c r="H26" s="744"/>
      <c r="I26" s="744"/>
      <c r="J26" s="744"/>
      <c r="K26" s="744"/>
      <c r="L26" s="744"/>
      <c r="M26" s="745"/>
    </row>
    <row r="27" spans="1:31" ht="65.25" customHeight="1" thickBot="1" x14ac:dyDescent="0.35">
      <c r="A27" s="156" t="s">
        <v>415</v>
      </c>
      <c r="B27" s="144"/>
      <c r="C27" s="145"/>
      <c r="D27" s="108" t="s">
        <v>36</v>
      </c>
      <c r="E27" s="108" t="s">
        <v>36</v>
      </c>
      <c r="F27" s="108" t="s">
        <v>36</v>
      </c>
      <c r="G27" s="108" t="s">
        <v>36</v>
      </c>
      <c r="H27" s="108" t="s">
        <v>36</v>
      </c>
      <c r="I27" s="108" t="s">
        <v>36</v>
      </c>
      <c r="J27" s="108" t="s">
        <v>36</v>
      </c>
      <c r="K27" s="108" t="s">
        <v>36</v>
      </c>
      <c r="L27" s="109" t="s">
        <v>36</v>
      </c>
      <c r="M27" s="118" t="s">
        <v>36</v>
      </c>
    </row>
    <row r="28" spans="1:31" s="172" customFormat="1" ht="3" customHeight="1" thickBot="1" x14ac:dyDescent="0.35">
      <c r="A28" s="933"/>
      <c r="B28" s="934"/>
      <c r="C28" s="934"/>
      <c r="D28" s="934"/>
      <c r="E28" s="934"/>
      <c r="F28" s="934"/>
      <c r="G28" s="934"/>
      <c r="H28" s="934"/>
      <c r="I28" s="934"/>
      <c r="J28" s="934"/>
      <c r="K28" s="934"/>
      <c r="L28" s="934"/>
      <c r="M28" s="935"/>
      <c r="N28" s="44"/>
      <c r="O28" s="44"/>
      <c r="P28" s="44"/>
      <c r="Q28" s="44"/>
      <c r="R28" s="44"/>
      <c r="S28" s="44"/>
      <c r="T28" s="44"/>
      <c r="U28" s="44"/>
      <c r="V28" s="44"/>
      <c r="W28" s="44"/>
      <c r="X28" s="44"/>
      <c r="Y28" s="44"/>
      <c r="Z28" s="44"/>
      <c r="AA28" s="44"/>
      <c r="AB28" s="44"/>
      <c r="AC28" s="44"/>
      <c r="AD28" s="44"/>
      <c r="AE28" s="446"/>
    </row>
    <row r="29" spans="1:31" ht="19.5" customHeight="1" thickBot="1" x14ac:dyDescent="0.35">
      <c r="A29" s="743" t="s">
        <v>416</v>
      </c>
      <c r="B29" s="744"/>
      <c r="C29" s="744"/>
      <c r="D29" s="744"/>
      <c r="E29" s="744"/>
      <c r="F29" s="744"/>
      <c r="G29" s="744"/>
      <c r="H29" s="744"/>
      <c r="I29" s="744"/>
      <c r="J29" s="744"/>
      <c r="K29" s="744"/>
      <c r="L29" s="744"/>
      <c r="M29" s="745"/>
    </row>
    <row r="30" spans="1:31" ht="39" customHeight="1" x14ac:dyDescent="0.3">
      <c r="A30" s="151" t="s">
        <v>417</v>
      </c>
      <c r="B30" s="67"/>
      <c r="C30" s="37"/>
      <c r="D30" s="17" t="s">
        <v>36</v>
      </c>
      <c r="E30" s="17" t="s">
        <v>36</v>
      </c>
      <c r="F30" s="17" t="s">
        <v>36</v>
      </c>
      <c r="G30" s="17" t="s">
        <v>36</v>
      </c>
      <c r="H30" s="17" t="s">
        <v>36</v>
      </c>
      <c r="I30" s="17" t="s">
        <v>36</v>
      </c>
      <c r="J30" s="17" t="s">
        <v>36</v>
      </c>
      <c r="K30" s="17" t="s">
        <v>36</v>
      </c>
      <c r="L30" s="18" t="s">
        <v>36</v>
      </c>
      <c r="M30" s="19" t="s">
        <v>36</v>
      </c>
    </row>
    <row r="31" spans="1:31" ht="39" customHeight="1" x14ac:dyDescent="0.3">
      <c r="A31" s="151" t="s">
        <v>688</v>
      </c>
      <c r="B31" s="67"/>
      <c r="C31" s="37"/>
      <c r="D31" s="17" t="s">
        <v>36</v>
      </c>
      <c r="E31" s="17" t="s">
        <v>36</v>
      </c>
      <c r="F31" s="17" t="s">
        <v>36</v>
      </c>
      <c r="G31" s="17" t="s">
        <v>36</v>
      </c>
      <c r="H31" s="17" t="s">
        <v>36</v>
      </c>
      <c r="I31" s="17" t="s">
        <v>36</v>
      </c>
      <c r="J31" s="17" t="s">
        <v>36</v>
      </c>
      <c r="K31" s="17" t="s">
        <v>36</v>
      </c>
      <c r="L31" s="18" t="s">
        <v>36</v>
      </c>
      <c r="M31" s="19" t="s">
        <v>36</v>
      </c>
    </row>
    <row r="32" spans="1:31" ht="39" customHeight="1" x14ac:dyDescent="0.3">
      <c r="A32" s="151" t="s">
        <v>689</v>
      </c>
      <c r="B32" s="67"/>
      <c r="C32" s="37"/>
      <c r="D32" s="17" t="s">
        <v>36</v>
      </c>
      <c r="E32" s="17" t="s">
        <v>36</v>
      </c>
      <c r="F32" s="17" t="s">
        <v>36</v>
      </c>
      <c r="G32" s="17" t="s">
        <v>36</v>
      </c>
      <c r="H32" s="17" t="s">
        <v>36</v>
      </c>
      <c r="I32" s="17" t="s">
        <v>36</v>
      </c>
      <c r="J32" s="17" t="s">
        <v>36</v>
      </c>
      <c r="K32" s="17" t="s">
        <v>36</v>
      </c>
      <c r="L32" s="18" t="s">
        <v>36</v>
      </c>
      <c r="M32" s="19" t="s">
        <v>36</v>
      </c>
    </row>
    <row r="33" spans="1:31" ht="39" customHeight="1" x14ac:dyDescent="0.3">
      <c r="A33" s="156" t="s">
        <v>690</v>
      </c>
      <c r="B33" s="144"/>
      <c r="C33" s="145"/>
      <c r="D33" s="17" t="s">
        <v>36</v>
      </c>
      <c r="E33" s="17" t="s">
        <v>36</v>
      </c>
      <c r="F33" s="17" t="s">
        <v>36</v>
      </c>
      <c r="G33" s="17" t="s">
        <v>36</v>
      </c>
      <c r="H33" s="17" t="s">
        <v>36</v>
      </c>
      <c r="I33" s="17" t="s">
        <v>36</v>
      </c>
      <c r="J33" s="17" t="s">
        <v>36</v>
      </c>
      <c r="K33" s="17" t="s">
        <v>36</v>
      </c>
      <c r="L33" s="18" t="s">
        <v>36</v>
      </c>
      <c r="M33" s="19" t="s">
        <v>36</v>
      </c>
    </row>
    <row r="34" spans="1:31" ht="38.25" thickBot="1" x14ac:dyDescent="0.35">
      <c r="A34" s="155" t="s">
        <v>418</v>
      </c>
      <c r="B34" s="68"/>
      <c r="C34" s="65"/>
      <c r="D34" s="30" t="s">
        <v>36</v>
      </c>
      <c r="E34" s="30" t="s">
        <v>36</v>
      </c>
      <c r="F34" s="30" t="s">
        <v>36</v>
      </c>
      <c r="G34" s="30" t="s">
        <v>36</v>
      </c>
      <c r="H34" s="30" t="s">
        <v>36</v>
      </c>
      <c r="I34" s="30" t="s">
        <v>36</v>
      </c>
      <c r="J34" s="30" t="s">
        <v>36</v>
      </c>
      <c r="K34" s="30" t="s">
        <v>36</v>
      </c>
      <c r="L34" s="31" t="s">
        <v>36</v>
      </c>
      <c r="M34" s="121" t="s">
        <v>36</v>
      </c>
    </row>
    <row r="35" spans="1:31" s="172" customFormat="1" ht="3" customHeight="1" thickBot="1" x14ac:dyDescent="0.35">
      <c r="A35" s="933"/>
      <c r="B35" s="934"/>
      <c r="C35" s="934"/>
      <c r="D35" s="934"/>
      <c r="E35" s="934"/>
      <c r="F35" s="934"/>
      <c r="G35" s="934"/>
      <c r="H35" s="934"/>
      <c r="I35" s="934"/>
      <c r="J35" s="934"/>
      <c r="K35" s="934"/>
      <c r="L35" s="934"/>
      <c r="M35" s="935"/>
      <c r="N35" s="44"/>
      <c r="O35" s="44"/>
      <c r="P35" s="44"/>
      <c r="Q35" s="44"/>
      <c r="R35" s="44"/>
      <c r="S35" s="44"/>
      <c r="T35" s="44"/>
      <c r="U35" s="44"/>
      <c r="V35" s="44"/>
      <c r="W35" s="44"/>
      <c r="X35" s="44"/>
      <c r="Y35" s="44"/>
      <c r="Z35" s="44"/>
      <c r="AA35" s="44"/>
      <c r="AB35" s="44"/>
      <c r="AC35" s="44"/>
      <c r="AD35" s="44"/>
      <c r="AE35" s="446"/>
    </row>
    <row r="36" spans="1:31" ht="19.5" customHeight="1" thickBot="1" x14ac:dyDescent="0.35">
      <c r="A36" s="743" t="s">
        <v>419</v>
      </c>
      <c r="B36" s="744"/>
      <c r="C36" s="744"/>
      <c r="D36" s="744"/>
      <c r="E36" s="744"/>
      <c r="F36" s="744"/>
      <c r="G36" s="744"/>
      <c r="H36" s="744"/>
      <c r="I36" s="744"/>
      <c r="J36" s="744"/>
      <c r="K36" s="744"/>
      <c r="L36" s="744"/>
      <c r="M36" s="745"/>
    </row>
    <row r="37" spans="1:31" ht="56.25" x14ac:dyDescent="0.3">
      <c r="A37" s="1049" t="s">
        <v>420</v>
      </c>
      <c r="B37" s="61" t="s">
        <v>421</v>
      </c>
      <c r="C37" s="69" t="s">
        <v>103</v>
      </c>
      <c r="D37" s="17">
        <v>10</v>
      </c>
      <c r="E37" s="17">
        <v>10</v>
      </c>
      <c r="F37" s="17">
        <v>10</v>
      </c>
      <c r="G37" s="18">
        <v>10</v>
      </c>
      <c r="H37" s="17" t="s">
        <v>36</v>
      </c>
      <c r="I37" s="17" t="s">
        <v>36</v>
      </c>
      <c r="J37" s="17" t="s">
        <v>36</v>
      </c>
      <c r="K37" s="17" t="s">
        <v>36</v>
      </c>
      <c r="L37" s="18" t="s">
        <v>36</v>
      </c>
      <c r="M37" s="19" t="s">
        <v>36</v>
      </c>
    </row>
    <row r="38" spans="1:31" ht="57" thickBot="1" x14ac:dyDescent="0.35">
      <c r="A38" s="961"/>
      <c r="B38" s="64" t="s">
        <v>422</v>
      </c>
      <c r="C38" s="29" t="s">
        <v>103</v>
      </c>
      <c r="D38" s="486">
        <v>33789</v>
      </c>
      <c r="E38" s="486">
        <v>33789</v>
      </c>
      <c r="F38" s="486">
        <v>33789</v>
      </c>
      <c r="G38" s="645">
        <v>33789</v>
      </c>
      <c r="H38" s="486" t="s">
        <v>36</v>
      </c>
      <c r="I38" s="486" t="s">
        <v>36</v>
      </c>
      <c r="J38" s="486" t="s">
        <v>36</v>
      </c>
      <c r="K38" s="486" t="s">
        <v>36</v>
      </c>
      <c r="L38" s="31" t="s">
        <v>36</v>
      </c>
      <c r="M38" s="121" t="s">
        <v>36</v>
      </c>
    </row>
    <row r="39" spans="1:31" s="172" customFormat="1" ht="3" customHeight="1" thickBot="1" x14ac:dyDescent="0.35">
      <c r="A39" s="933"/>
      <c r="B39" s="934"/>
      <c r="C39" s="934"/>
      <c r="D39" s="934"/>
      <c r="E39" s="934"/>
      <c r="F39" s="934"/>
      <c r="G39" s="934"/>
      <c r="H39" s="934"/>
      <c r="I39" s="934"/>
      <c r="J39" s="934"/>
      <c r="K39" s="934"/>
      <c r="L39" s="934"/>
      <c r="M39" s="935"/>
      <c r="N39" s="44"/>
      <c r="O39" s="44"/>
      <c r="P39" s="44"/>
      <c r="Q39" s="44"/>
      <c r="R39" s="44"/>
      <c r="S39" s="44"/>
      <c r="T39" s="44"/>
      <c r="U39" s="44"/>
      <c r="V39" s="44"/>
      <c r="W39" s="44"/>
      <c r="X39" s="44"/>
      <c r="Y39" s="44"/>
      <c r="Z39" s="44"/>
      <c r="AA39" s="44"/>
      <c r="AB39" s="44"/>
      <c r="AC39" s="44"/>
      <c r="AD39" s="44"/>
      <c r="AE39" s="446"/>
    </row>
    <row r="40" spans="1:31" ht="41.25" customHeight="1" thickBot="1" x14ac:dyDescent="0.35">
      <c r="A40" s="743" t="s">
        <v>423</v>
      </c>
      <c r="B40" s="744"/>
      <c r="C40" s="744"/>
      <c r="D40" s="744"/>
      <c r="E40" s="744"/>
      <c r="F40" s="744"/>
      <c r="G40" s="744"/>
      <c r="H40" s="744"/>
      <c r="I40" s="744"/>
      <c r="J40" s="744"/>
      <c r="K40" s="744"/>
      <c r="L40" s="744"/>
      <c r="M40" s="745"/>
    </row>
    <row r="41" spans="1:31" ht="75.75" thickBot="1" x14ac:dyDescent="0.35">
      <c r="A41" s="156" t="s">
        <v>424</v>
      </c>
      <c r="B41" s="142"/>
      <c r="C41" s="143"/>
      <c r="D41" s="108" t="s">
        <v>36</v>
      </c>
      <c r="E41" s="108" t="s">
        <v>36</v>
      </c>
      <c r="F41" s="108" t="s">
        <v>36</v>
      </c>
      <c r="G41" s="108" t="s">
        <v>36</v>
      </c>
      <c r="H41" s="108" t="s">
        <v>36</v>
      </c>
      <c r="I41" s="108" t="s">
        <v>36</v>
      </c>
      <c r="J41" s="108" t="s">
        <v>36</v>
      </c>
      <c r="K41" s="108" t="s">
        <v>36</v>
      </c>
      <c r="L41" s="109" t="s">
        <v>36</v>
      </c>
      <c r="M41" s="118" t="s">
        <v>36</v>
      </c>
    </row>
    <row r="42" spans="1:31" s="172" customFormat="1" ht="3" customHeight="1" thickBot="1" x14ac:dyDescent="0.35">
      <c r="A42" s="933"/>
      <c r="B42" s="934"/>
      <c r="C42" s="934"/>
      <c r="D42" s="934"/>
      <c r="E42" s="934"/>
      <c r="F42" s="934"/>
      <c r="G42" s="934"/>
      <c r="H42" s="934"/>
      <c r="I42" s="934"/>
      <c r="J42" s="934"/>
      <c r="K42" s="934"/>
      <c r="L42" s="934"/>
      <c r="M42" s="935"/>
      <c r="N42" s="44"/>
      <c r="O42" s="44"/>
      <c r="P42" s="44"/>
      <c r="Q42" s="44"/>
      <c r="R42" s="44"/>
      <c r="S42" s="44"/>
      <c r="T42" s="44"/>
      <c r="U42" s="44"/>
      <c r="V42" s="44"/>
      <c r="W42" s="44"/>
      <c r="X42" s="44"/>
      <c r="Y42" s="44"/>
      <c r="Z42" s="44"/>
      <c r="AA42" s="44"/>
      <c r="AB42" s="44"/>
      <c r="AC42" s="44"/>
      <c r="AD42" s="44"/>
      <c r="AE42" s="446"/>
    </row>
    <row r="43" spans="1:31" ht="19.5" customHeight="1" thickBot="1" x14ac:dyDescent="0.35">
      <c r="A43" s="743" t="s">
        <v>425</v>
      </c>
      <c r="B43" s="744"/>
      <c r="C43" s="744"/>
      <c r="D43" s="744"/>
      <c r="E43" s="744"/>
      <c r="F43" s="744"/>
      <c r="G43" s="744"/>
      <c r="H43" s="744"/>
      <c r="I43" s="744"/>
      <c r="J43" s="744"/>
      <c r="K43" s="744"/>
      <c r="L43" s="744"/>
      <c r="M43" s="745"/>
    </row>
    <row r="44" spans="1:31" ht="56.25" x14ac:dyDescent="0.3">
      <c r="A44" s="1049" t="s">
        <v>426</v>
      </c>
      <c r="B44" s="67" t="s">
        <v>427</v>
      </c>
      <c r="C44" s="69" t="s">
        <v>16</v>
      </c>
      <c r="D44" s="17" t="s">
        <v>36</v>
      </c>
      <c r="E44" s="17" t="s">
        <v>36</v>
      </c>
      <c r="F44" s="17" t="s">
        <v>36</v>
      </c>
      <c r="G44" s="111">
        <v>22</v>
      </c>
      <c r="H44" s="256" t="s">
        <v>36</v>
      </c>
      <c r="I44" s="256" t="s">
        <v>36</v>
      </c>
      <c r="J44" s="256" t="s">
        <v>36</v>
      </c>
      <c r="K44" s="256" t="s">
        <v>36</v>
      </c>
      <c r="L44" s="18" t="s">
        <v>36</v>
      </c>
      <c r="M44" s="19" t="s">
        <v>36</v>
      </c>
    </row>
    <row r="45" spans="1:31" ht="57" thickBot="1" x14ac:dyDescent="0.35">
      <c r="A45" s="961"/>
      <c r="B45" s="68" t="s">
        <v>428</v>
      </c>
      <c r="C45" s="29" t="s">
        <v>16</v>
      </c>
      <c r="D45" s="30" t="s">
        <v>36</v>
      </c>
      <c r="E45" s="30" t="s">
        <v>36</v>
      </c>
      <c r="F45" s="30" t="s">
        <v>36</v>
      </c>
      <c r="G45" s="527">
        <v>4</v>
      </c>
      <c r="H45" s="128" t="s">
        <v>36</v>
      </c>
      <c r="I45" s="128" t="s">
        <v>36</v>
      </c>
      <c r="J45" s="128" t="s">
        <v>36</v>
      </c>
      <c r="K45" s="128" t="s">
        <v>36</v>
      </c>
      <c r="L45" s="31" t="s">
        <v>36</v>
      </c>
      <c r="M45" s="121" t="s">
        <v>36</v>
      </c>
    </row>
    <row r="46" spans="1:31" ht="15.75" thickBot="1" x14ac:dyDescent="0.3">
      <c r="A46" s="942" t="s">
        <v>629</v>
      </c>
      <c r="B46" s="943"/>
      <c r="C46" s="943"/>
      <c r="D46" s="943"/>
      <c r="E46" s="943"/>
      <c r="F46" s="943"/>
      <c r="G46" s="943"/>
      <c r="H46" s="943"/>
      <c r="I46" s="943"/>
      <c r="J46" s="943"/>
      <c r="K46" s="943"/>
      <c r="L46" s="943"/>
      <c r="M46" s="944"/>
    </row>
  </sheetData>
  <mergeCells count="29">
    <mergeCell ref="A37:A38"/>
    <mergeCell ref="A44:A45"/>
    <mergeCell ref="A10:M10"/>
    <mergeCell ref="A9:M9"/>
    <mergeCell ref="A25:M25"/>
    <mergeCell ref="A21:M21"/>
    <mergeCell ref="A20:M20"/>
    <mergeCell ref="A15:M15"/>
    <mergeCell ref="A14:M14"/>
    <mergeCell ref="A16:A18"/>
    <mergeCell ref="A22:A24"/>
    <mergeCell ref="A46:M46"/>
    <mergeCell ref="A43:M43"/>
    <mergeCell ref="A42:M42"/>
    <mergeCell ref="A40:M40"/>
    <mergeCell ref="A39:M39"/>
    <mergeCell ref="A36:M36"/>
    <mergeCell ref="A35:M35"/>
    <mergeCell ref="A29:M29"/>
    <mergeCell ref="A28:M28"/>
    <mergeCell ref="A26:M26"/>
    <mergeCell ref="A7:M7"/>
    <mergeCell ref="A6:M6"/>
    <mergeCell ref="A4:M4"/>
    <mergeCell ref="A1:M1"/>
    <mergeCell ref="D2:M2"/>
    <mergeCell ref="A2:A3"/>
    <mergeCell ref="B2:B3"/>
    <mergeCell ref="C2:C3"/>
  </mergeCells>
  <phoneticPr fontId="6" type="noConversion"/>
  <printOptions horizontalCentered="1"/>
  <pageMargins left="0.25" right="0.25" top="0.75" bottom="0.75" header="0.3" footer="0.3"/>
  <pageSetup scale="5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99B03-70C6-4C83-A7F2-F33D314D858D}">
  <dimension ref="A1:Y41"/>
  <sheetViews>
    <sheetView zoomScale="75" zoomScaleNormal="75" workbookViewId="0">
      <pane ySplit="3" topLeftCell="A4" activePane="bottomLeft" state="frozen"/>
      <selection pane="bottomLeft" activeCell="C48" sqref="C48"/>
    </sheetView>
  </sheetViews>
  <sheetFormatPr defaultRowHeight="18.75" x14ac:dyDescent="0.3"/>
  <cols>
    <col min="1" max="1" width="39" style="44" customWidth="1"/>
    <col min="2" max="2" width="47.7109375" style="44" customWidth="1"/>
    <col min="3" max="3" width="9.85546875" style="179" customWidth="1"/>
    <col min="4" max="6" width="15" style="179" bestFit="1" customWidth="1"/>
    <col min="7" max="8" width="16.7109375" style="179" bestFit="1" customWidth="1"/>
    <col min="9" max="9" width="15" style="179" bestFit="1" customWidth="1"/>
    <col min="10" max="13" width="16.7109375" style="179" bestFit="1" customWidth="1"/>
    <col min="14" max="14" width="11.140625" style="44" bestFit="1" customWidth="1"/>
    <col min="15" max="15" width="9.140625" style="44"/>
    <col min="16" max="17" width="11.140625" style="44" bestFit="1" customWidth="1"/>
    <col min="18" max="18" width="9.140625" style="44"/>
    <col min="19" max="20" width="11.140625" style="44" bestFit="1" customWidth="1"/>
    <col min="21" max="21" width="9.140625" style="44"/>
    <col min="22" max="22" width="9" style="44" customWidth="1"/>
    <col min="23" max="16384" width="9.140625" style="44"/>
  </cols>
  <sheetData>
    <row r="1" spans="1:25" ht="19.5" thickBot="1" x14ac:dyDescent="0.35">
      <c r="A1" s="747" t="s">
        <v>119</v>
      </c>
      <c r="B1" s="747"/>
      <c r="C1" s="747"/>
      <c r="D1" s="747"/>
      <c r="E1" s="747"/>
      <c r="F1" s="747"/>
      <c r="G1" s="747"/>
      <c r="H1" s="747"/>
      <c r="I1" s="747"/>
      <c r="J1" s="747"/>
      <c r="K1" s="747"/>
      <c r="L1" s="747"/>
      <c r="M1" s="747"/>
    </row>
    <row r="2" spans="1:25" x14ac:dyDescent="0.3">
      <c r="A2" s="954" t="s">
        <v>0</v>
      </c>
      <c r="B2" s="956" t="s">
        <v>1</v>
      </c>
      <c r="C2" s="958" t="s">
        <v>15</v>
      </c>
      <c r="D2" s="945" t="s">
        <v>14</v>
      </c>
      <c r="E2" s="946"/>
      <c r="F2" s="946"/>
      <c r="G2" s="946"/>
      <c r="H2" s="946"/>
      <c r="I2" s="946"/>
      <c r="J2" s="946"/>
      <c r="K2" s="946"/>
      <c r="L2" s="946"/>
      <c r="M2" s="947"/>
    </row>
    <row r="3" spans="1:25" ht="46.5" customHeight="1" thickBot="1" x14ac:dyDescent="0.35">
      <c r="A3" s="955"/>
      <c r="B3" s="957"/>
      <c r="C3" s="959"/>
      <c r="D3" s="180">
        <v>2015</v>
      </c>
      <c r="E3" s="180">
        <v>2016</v>
      </c>
      <c r="F3" s="180">
        <v>2017</v>
      </c>
      <c r="G3" s="180">
        <v>2018</v>
      </c>
      <c r="H3" s="180">
        <v>2019</v>
      </c>
      <c r="I3" s="180">
        <v>2020</v>
      </c>
      <c r="J3" s="180">
        <v>2021</v>
      </c>
      <c r="K3" s="181">
        <v>2022</v>
      </c>
      <c r="L3" s="181">
        <v>2023</v>
      </c>
      <c r="M3" s="182">
        <v>2024</v>
      </c>
    </row>
    <row r="4" spans="1:25" ht="21.6" customHeight="1" thickBot="1" x14ac:dyDescent="0.35">
      <c r="A4" s="757" t="s">
        <v>51</v>
      </c>
      <c r="B4" s="758"/>
      <c r="C4" s="758"/>
      <c r="D4" s="758"/>
      <c r="E4" s="758"/>
      <c r="F4" s="758"/>
      <c r="G4" s="758"/>
      <c r="H4" s="758"/>
      <c r="I4" s="758"/>
      <c r="J4" s="758"/>
      <c r="K4" s="758"/>
      <c r="L4" s="758"/>
      <c r="M4" s="759"/>
    </row>
    <row r="5" spans="1:25" ht="75" x14ac:dyDescent="0.3">
      <c r="A5" s="872" t="s">
        <v>37</v>
      </c>
      <c r="B5" s="96" t="s">
        <v>156</v>
      </c>
      <c r="C5" s="88" t="s">
        <v>16</v>
      </c>
      <c r="D5" s="17">
        <v>2.7</v>
      </c>
      <c r="E5" s="17">
        <v>4.5999999999999996</v>
      </c>
      <c r="F5" s="17">
        <v>2.2000000000000002</v>
      </c>
      <c r="G5" s="17">
        <v>1.6</v>
      </c>
      <c r="H5" s="17">
        <v>2.2000000000000002</v>
      </c>
      <c r="I5" s="17">
        <v>6.8</v>
      </c>
      <c r="J5" s="17">
        <v>9.1999999999999993</v>
      </c>
      <c r="K5" s="111">
        <v>12</v>
      </c>
      <c r="L5" s="111">
        <v>9.6</v>
      </c>
      <c r="M5" s="122" t="s">
        <v>36</v>
      </c>
    </row>
    <row r="6" spans="1:25" x14ac:dyDescent="0.3">
      <c r="A6" s="872"/>
      <c r="B6" s="96" t="s">
        <v>155</v>
      </c>
      <c r="C6" s="88" t="s">
        <v>16</v>
      </c>
      <c r="D6" s="17">
        <v>1.6</v>
      </c>
      <c r="E6" s="17">
        <v>0.9</v>
      </c>
      <c r="F6" s="17">
        <v>1.7</v>
      </c>
      <c r="G6" s="17">
        <v>0.9</v>
      </c>
      <c r="H6" s="17">
        <v>0.8</v>
      </c>
      <c r="I6" s="17">
        <v>0.4</v>
      </c>
      <c r="J6" s="17">
        <v>0.7</v>
      </c>
      <c r="K6" s="18">
        <v>1.5</v>
      </c>
      <c r="L6" s="18">
        <v>1.8</v>
      </c>
      <c r="M6" s="19" t="s">
        <v>36</v>
      </c>
    </row>
    <row r="7" spans="1:25" x14ac:dyDescent="0.3">
      <c r="A7" s="960"/>
      <c r="B7" s="92" t="s">
        <v>154</v>
      </c>
      <c r="C7" s="94" t="s">
        <v>103</v>
      </c>
      <c r="D7" s="22">
        <v>426</v>
      </c>
      <c r="E7" s="22">
        <v>221</v>
      </c>
      <c r="F7" s="22">
        <v>431</v>
      </c>
      <c r="G7" s="22">
        <v>225</v>
      </c>
      <c r="H7" s="22">
        <v>197</v>
      </c>
      <c r="I7" s="22">
        <v>89</v>
      </c>
      <c r="J7" s="22">
        <v>174</v>
      </c>
      <c r="K7" s="23">
        <v>359</v>
      </c>
      <c r="L7" s="477">
        <v>438</v>
      </c>
      <c r="M7" s="348">
        <v>583</v>
      </c>
    </row>
    <row r="8" spans="1:25" s="172" customFormat="1" ht="3" customHeight="1" thickBot="1" x14ac:dyDescent="0.35">
      <c r="A8" s="948"/>
      <c r="B8" s="949"/>
      <c r="C8" s="949"/>
      <c r="D8" s="949"/>
      <c r="E8" s="949"/>
      <c r="F8" s="949"/>
      <c r="G8" s="949"/>
      <c r="H8" s="949"/>
      <c r="I8" s="949"/>
      <c r="J8" s="949"/>
      <c r="K8" s="949"/>
      <c r="L8" s="949"/>
      <c r="M8" s="950"/>
      <c r="N8" s="44"/>
      <c r="O8" s="44"/>
      <c r="P8" s="44"/>
      <c r="Q8" s="44"/>
      <c r="R8" s="44"/>
      <c r="S8" s="44"/>
      <c r="T8" s="44"/>
      <c r="U8" s="44"/>
      <c r="V8" s="44"/>
      <c r="W8" s="44"/>
      <c r="X8" s="44"/>
      <c r="Y8" s="44"/>
    </row>
    <row r="9" spans="1:25" ht="38.450000000000003" customHeight="1" thickBot="1" x14ac:dyDescent="0.35">
      <c r="A9" s="757" t="s">
        <v>52</v>
      </c>
      <c r="B9" s="758"/>
      <c r="C9" s="758"/>
      <c r="D9" s="758"/>
      <c r="E9" s="758"/>
      <c r="F9" s="758"/>
      <c r="G9" s="758"/>
      <c r="H9" s="758"/>
      <c r="I9" s="758"/>
      <c r="J9" s="758"/>
      <c r="K9" s="758"/>
      <c r="L9" s="758"/>
      <c r="M9" s="759"/>
    </row>
    <row r="10" spans="1:25" ht="75.75" thickBot="1" x14ac:dyDescent="0.35">
      <c r="A10" s="79" t="s">
        <v>38</v>
      </c>
      <c r="B10" s="97" t="s">
        <v>153</v>
      </c>
      <c r="C10" s="85" t="s">
        <v>16</v>
      </c>
      <c r="D10" s="108" t="s">
        <v>36</v>
      </c>
      <c r="E10" s="108" t="s">
        <v>36</v>
      </c>
      <c r="F10" s="108" t="s">
        <v>36</v>
      </c>
      <c r="G10" s="108" t="s">
        <v>36</v>
      </c>
      <c r="H10" s="108" t="s">
        <v>36</v>
      </c>
      <c r="I10" s="256">
        <v>73</v>
      </c>
      <c r="J10" s="256">
        <v>88</v>
      </c>
      <c r="K10" s="346">
        <v>88</v>
      </c>
      <c r="L10" s="346" t="s">
        <v>36</v>
      </c>
      <c r="M10" s="437" t="s">
        <v>36</v>
      </c>
    </row>
    <row r="11" spans="1:25" s="172" customFormat="1" ht="3" customHeight="1" x14ac:dyDescent="0.3">
      <c r="A11" s="951" t="s">
        <v>53</v>
      </c>
      <c r="B11" s="952"/>
      <c r="C11" s="952"/>
      <c r="D11" s="952"/>
      <c r="E11" s="952"/>
      <c r="F11" s="952"/>
      <c r="G11" s="952"/>
      <c r="H11" s="952"/>
      <c r="I11" s="952"/>
      <c r="J11" s="952"/>
      <c r="K11" s="952"/>
      <c r="L11" s="952"/>
      <c r="M11" s="953"/>
      <c r="N11" s="44"/>
      <c r="O11" s="44"/>
      <c r="P11" s="44"/>
      <c r="Q11" s="44"/>
      <c r="R11" s="44"/>
      <c r="S11" s="44"/>
      <c r="T11" s="44"/>
      <c r="U11" s="44"/>
      <c r="V11" s="44"/>
      <c r="W11" s="44"/>
      <c r="X11" s="44"/>
      <c r="Y11" s="44"/>
    </row>
    <row r="12" spans="1:25" ht="24" customHeight="1" thickBot="1" x14ac:dyDescent="0.35">
      <c r="A12" s="875"/>
      <c r="B12" s="876"/>
      <c r="C12" s="876"/>
      <c r="D12" s="876"/>
      <c r="E12" s="876"/>
      <c r="F12" s="876"/>
      <c r="G12" s="876"/>
      <c r="H12" s="876"/>
      <c r="I12" s="876"/>
      <c r="J12" s="876"/>
      <c r="K12" s="876"/>
      <c r="L12" s="876"/>
      <c r="M12" s="877"/>
    </row>
    <row r="13" spans="1:25" ht="37.5" x14ac:dyDescent="0.3">
      <c r="A13" s="80" t="s">
        <v>39</v>
      </c>
      <c r="B13" s="96"/>
      <c r="C13" s="89" t="s">
        <v>16</v>
      </c>
      <c r="D13" s="17" t="s">
        <v>36</v>
      </c>
      <c r="E13" s="17" t="s">
        <v>36</v>
      </c>
      <c r="F13" s="17" t="s">
        <v>36</v>
      </c>
      <c r="G13" s="17" t="s">
        <v>36</v>
      </c>
      <c r="H13" s="17" t="s">
        <v>36</v>
      </c>
      <c r="I13" s="17" t="s">
        <v>36</v>
      </c>
      <c r="J13" s="17" t="s">
        <v>36</v>
      </c>
      <c r="K13" s="18" t="s">
        <v>36</v>
      </c>
      <c r="L13" s="18" t="s">
        <v>36</v>
      </c>
      <c r="M13" s="19" t="s">
        <v>36</v>
      </c>
    </row>
    <row r="14" spans="1:25" ht="93.75" x14ac:dyDescent="0.3">
      <c r="A14" s="173" t="s">
        <v>40</v>
      </c>
      <c r="B14" s="92"/>
      <c r="C14" s="94" t="s">
        <v>16</v>
      </c>
      <c r="D14" s="17" t="s">
        <v>36</v>
      </c>
      <c r="E14" s="17" t="s">
        <v>36</v>
      </c>
      <c r="F14" s="17" t="s">
        <v>36</v>
      </c>
      <c r="G14" s="17" t="s">
        <v>36</v>
      </c>
      <c r="H14" s="17" t="s">
        <v>36</v>
      </c>
      <c r="I14" s="17" t="s">
        <v>36</v>
      </c>
      <c r="J14" s="17" t="s">
        <v>36</v>
      </c>
      <c r="K14" s="18" t="s">
        <v>36</v>
      </c>
      <c r="L14" s="18" t="s">
        <v>36</v>
      </c>
      <c r="M14" s="19" t="s">
        <v>36</v>
      </c>
    </row>
    <row r="15" spans="1:25" s="172" customFormat="1" ht="3" customHeight="1" thickBot="1" x14ac:dyDescent="0.35">
      <c r="A15" s="948"/>
      <c r="B15" s="949"/>
      <c r="C15" s="949"/>
      <c r="D15" s="949"/>
      <c r="E15" s="949"/>
      <c r="F15" s="949"/>
      <c r="G15" s="949"/>
      <c r="H15" s="949"/>
      <c r="I15" s="949"/>
      <c r="J15" s="949"/>
      <c r="K15" s="949"/>
      <c r="L15" s="949"/>
      <c r="M15" s="950"/>
      <c r="N15" s="44"/>
      <c r="O15" s="44"/>
      <c r="P15" s="44"/>
      <c r="Q15" s="44"/>
      <c r="R15" s="44"/>
      <c r="S15" s="44"/>
      <c r="T15" s="44"/>
      <c r="U15" s="44"/>
      <c r="V15" s="44"/>
      <c r="W15" s="44"/>
      <c r="X15" s="44"/>
      <c r="Y15" s="44"/>
    </row>
    <row r="16" spans="1:25" s="172" customFormat="1" ht="18.75" customHeight="1" thickBot="1" x14ac:dyDescent="0.35">
      <c r="A16" s="757" t="s">
        <v>54</v>
      </c>
      <c r="B16" s="758"/>
      <c r="C16" s="758"/>
      <c r="D16" s="758"/>
      <c r="E16" s="758"/>
      <c r="F16" s="758"/>
      <c r="G16" s="758"/>
      <c r="H16" s="758"/>
      <c r="I16" s="758"/>
      <c r="J16" s="758"/>
      <c r="K16" s="758"/>
      <c r="L16" s="758"/>
      <c r="M16" s="759"/>
      <c r="N16" s="44"/>
      <c r="O16" s="44"/>
      <c r="P16" s="44"/>
      <c r="Q16" s="44"/>
      <c r="R16" s="44"/>
      <c r="S16" s="44"/>
      <c r="T16" s="44"/>
      <c r="U16" s="44"/>
      <c r="V16" s="44"/>
      <c r="W16" s="44"/>
      <c r="X16" s="44"/>
      <c r="Y16" s="44"/>
    </row>
    <row r="17" spans="1:25" s="172" customFormat="1" ht="53.25" customHeight="1" x14ac:dyDescent="0.3">
      <c r="A17" s="748" t="s">
        <v>204</v>
      </c>
      <c r="B17" s="90" t="s">
        <v>208</v>
      </c>
      <c r="C17" s="88" t="s">
        <v>187</v>
      </c>
      <c r="D17" s="652">
        <f>330530192/1000</f>
        <v>330530.19199999998</v>
      </c>
      <c r="E17" s="652">
        <f>1005343000/1000</f>
        <v>1005343</v>
      </c>
      <c r="F17" s="652">
        <f>847038000/1000</f>
        <v>847038</v>
      </c>
      <c r="G17" s="652">
        <f>1143621613/1000</f>
        <v>1143621.6129999999</v>
      </c>
      <c r="H17" s="652">
        <f>1233793000/1000</f>
        <v>1233793</v>
      </c>
      <c r="I17" s="652">
        <f>411660576/1000</f>
        <v>411660.576</v>
      </c>
      <c r="J17" s="652">
        <f>1403671046/1000</f>
        <v>1403671.0460000001</v>
      </c>
      <c r="K17" s="653">
        <f>1619864091/1000</f>
        <v>1619864.091</v>
      </c>
      <c r="L17" s="653" t="s">
        <v>36</v>
      </c>
      <c r="M17" s="654" t="s">
        <v>36</v>
      </c>
      <c r="N17" s="44"/>
      <c r="O17" s="44"/>
      <c r="P17" s="44"/>
      <c r="Q17" s="44"/>
      <c r="R17" s="44"/>
      <c r="S17" s="44"/>
      <c r="T17" s="44"/>
      <c r="U17" s="44"/>
      <c r="V17" s="44"/>
      <c r="W17" s="44"/>
      <c r="X17" s="44"/>
      <c r="Y17" s="44"/>
    </row>
    <row r="18" spans="1:25" ht="57" thickBot="1" x14ac:dyDescent="0.35">
      <c r="A18" s="961"/>
      <c r="B18" s="98" t="s">
        <v>209</v>
      </c>
      <c r="C18" s="175" t="s">
        <v>187</v>
      </c>
      <c r="D18" s="434">
        <f>351414227/1000</f>
        <v>351414.22700000001</v>
      </c>
      <c r="E18" s="434">
        <f>430187100/1000</f>
        <v>430187.1</v>
      </c>
      <c r="F18" s="434">
        <f>472778706/1000</f>
        <v>472778.70600000001</v>
      </c>
      <c r="G18" s="434">
        <f>481072898/1000</f>
        <v>481072.89799999999</v>
      </c>
      <c r="H18" s="434">
        <f>534426508/1000</f>
        <v>534426.50800000003</v>
      </c>
      <c r="I18" s="434">
        <f>570195171/1000</f>
        <v>570195.17099999997</v>
      </c>
      <c r="J18" s="434">
        <f>686750311/1000</f>
        <v>686750.31099999999</v>
      </c>
      <c r="K18" s="435">
        <f>719519688/1000</f>
        <v>719519.68799999997</v>
      </c>
      <c r="L18" s="435" t="s">
        <v>36</v>
      </c>
      <c r="M18" s="436" t="s">
        <v>36</v>
      </c>
    </row>
    <row r="19" spans="1:25" s="172" customFormat="1" ht="3" customHeight="1" thickBot="1" x14ac:dyDescent="0.35">
      <c r="A19" s="968"/>
      <c r="B19" s="969"/>
      <c r="C19" s="969"/>
      <c r="D19" s="969"/>
      <c r="E19" s="969"/>
      <c r="F19" s="969"/>
      <c r="G19" s="969"/>
      <c r="H19" s="969"/>
      <c r="I19" s="969"/>
      <c r="J19" s="969"/>
      <c r="K19" s="969"/>
      <c r="L19" s="969"/>
      <c r="M19" s="970"/>
      <c r="N19" s="44"/>
      <c r="O19" s="44"/>
      <c r="P19" s="44"/>
      <c r="Q19" s="44"/>
      <c r="R19" s="44"/>
      <c r="S19" s="44"/>
      <c r="T19" s="44"/>
      <c r="U19" s="44"/>
      <c r="V19" s="44"/>
      <c r="W19" s="44"/>
      <c r="X19" s="44"/>
      <c r="Y19" s="44"/>
    </row>
    <row r="20" spans="1:25" s="172" customFormat="1" ht="42.75" customHeight="1" thickBot="1" x14ac:dyDescent="0.35">
      <c r="A20" s="757" t="s">
        <v>55</v>
      </c>
      <c r="B20" s="758"/>
      <c r="C20" s="758"/>
      <c r="D20" s="758"/>
      <c r="E20" s="758"/>
      <c r="F20" s="758"/>
      <c r="G20" s="758"/>
      <c r="H20" s="758"/>
      <c r="I20" s="758"/>
      <c r="J20" s="758"/>
      <c r="K20" s="758"/>
      <c r="L20" s="758"/>
      <c r="M20" s="759"/>
      <c r="N20" s="44"/>
      <c r="O20" s="44"/>
      <c r="P20" s="44"/>
      <c r="Q20" s="44"/>
      <c r="R20" s="44"/>
      <c r="S20" s="44"/>
      <c r="T20" s="44"/>
      <c r="U20" s="44"/>
      <c r="V20" s="44"/>
      <c r="W20" s="44"/>
      <c r="X20" s="44"/>
      <c r="Y20" s="44"/>
    </row>
    <row r="21" spans="1:25" ht="75" x14ac:dyDescent="0.3">
      <c r="A21" s="80" t="s">
        <v>41</v>
      </c>
      <c r="B21" s="90" t="s">
        <v>152</v>
      </c>
      <c r="C21" s="89" t="s">
        <v>103</v>
      </c>
      <c r="D21" s="17">
        <v>0</v>
      </c>
      <c r="E21" s="17">
        <v>0</v>
      </c>
      <c r="F21" s="17">
        <v>0</v>
      </c>
      <c r="G21" s="17">
        <v>0</v>
      </c>
      <c r="H21" s="17">
        <v>0</v>
      </c>
      <c r="I21" s="17">
        <v>0</v>
      </c>
      <c r="J21" s="17">
        <v>0</v>
      </c>
      <c r="K21" s="18" t="s">
        <v>36</v>
      </c>
      <c r="L21" s="18">
        <v>5</v>
      </c>
      <c r="M21" s="19">
        <v>1</v>
      </c>
    </row>
    <row r="22" spans="1:25" ht="75" x14ac:dyDescent="0.3">
      <c r="A22" s="95" t="s">
        <v>42</v>
      </c>
      <c r="B22" s="92" t="s">
        <v>191</v>
      </c>
      <c r="C22" s="94" t="s">
        <v>16</v>
      </c>
      <c r="D22" s="17" t="s">
        <v>36</v>
      </c>
      <c r="E22" s="17" t="s">
        <v>36</v>
      </c>
      <c r="F22" s="17" t="s">
        <v>36</v>
      </c>
      <c r="G22" s="17" t="s">
        <v>36</v>
      </c>
      <c r="H22" s="17" t="s">
        <v>36</v>
      </c>
      <c r="I22" s="17" t="s">
        <v>36</v>
      </c>
      <c r="J22" s="110">
        <v>12</v>
      </c>
      <c r="K22" s="18" t="s">
        <v>36</v>
      </c>
      <c r="L22" s="18" t="s">
        <v>36</v>
      </c>
      <c r="M22" s="19" t="s">
        <v>36</v>
      </c>
    </row>
    <row r="23" spans="1:25" ht="75.75" thickBot="1" x14ac:dyDescent="0.35">
      <c r="A23" s="173" t="s">
        <v>43</v>
      </c>
      <c r="B23" s="91"/>
      <c r="C23" s="84" t="s">
        <v>176</v>
      </c>
      <c r="D23" s="108" t="s">
        <v>36</v>
      </c>
      <c r="E23" s="108" t="s">
        <v>36</v>
      </c>
      <c r="F23" s="108" t="s">
        <v>36</v>
      </c>
      <c r="G23" s="108" t="s">
        <v>36</v>
      </c>
      <c r="H23" s="108" t="s">
        <v>36</v>
      </c>
      <c r="I23" s="108" t="s">
        <v>36</v>
      </c>
      <c r="J23" s="108" t="s">
        <v>36</v>
      </c>
      <c r="K23" s="109" t="s">
        <v>36</v>
      </c>
      <c r="L23" s="109" t="s">
        <v>36</v>
      </c>
      <c r="M23" s="118" t="s">
        <v>36</v>
      </c>
    </row>
    <row r="24" spans="1:25" s="172" customFormat="1" ht="3" customHeight="1" thickBot="1" x14ac:dyDescent="0.35">
      <c r="A24" s="965"/>
      <c r="B24" s="966"/>
      <c r="C24" s="966"/>
      <c r="D24" s="966"/>
      <c r="E24" s="966"/>
      <c r="F24" s="966"/>
      <c r="G24" s="966"/>
      <c r="H24" s="966"/>
      <c r="I24" s="966"/>
      <c r="J24" s="966"/>
      <c r="K24" s="966"/>
      <c r="L24" s="966"/>
      <c r="M24" s="967"/>
      <c r="N24" s="44"/>
      <c r="O24" s="44"/>
      <c r="P24" s="44"/>
      <c r="Q24" s="44"/>
      <c r="R24" s="44"/>
      <c r="S24" s="44"/>
      <c r="T24" s="44"/>
      <c r="U24" s="44"/>
      <c r="V24" s="44"/>
      <c r="W24" s="44"/>
      <c r="X24" s="44"/>
      <c r="Y24" s="44"/>
    </row>
    <row r="25" spans="1:25" s="172" customFormat="1" ht="15.75" customHeight="1" thickBot="1" x14ac:dyDescent="0.35">
      <c r="A25" s="757" t="s">
        <v>56</v>
      </c>
      <c r="B25" s="758"/>
      <c r="C25" s="758"/>
      <c r="D25" s="758"/>
      <c r="E25" s="758"/>
      <c r="F25" s="758"/>
      <c r="G25" s="758"/>
      <c r="H25" s="758"/>
      <c r="I25" s="758"/>
      <c r="J25" s="758"/>
      <c r="K25" s="758"/>
      <c r="L25" s="758"/>
      <c r="M25" s="759"/>
      <c r="N25" s="44"/>
      <c r="O25" s="44"/>
      <c r="P25" s="44"/>
      <c r="Q25" s="44"/>
      <c r="R25" s="44"/>
      <c r="S25" s="44"/>
      <c r="T25" s="44"/>
      <c r="U25" s="44"/>
      <c r="V25" s="44"/>
      <c r="W25" s="44"/>
      <c r="X25" s="44"/>
      <c r="Y25" s="44"/>
    </row>
    <row r="26" spans="1:25" ht="37.5" x14ac:dyDescent="0.3">
      <c r="A26" s="748" t="s">
        <v>44</v>
      </c>
      <c r="B26" s="90" t="s">
        <v>177</v>
      </c>
      <c r="C26" s="89" t="s">
        <v>103</v>
      </c>
      <c r="D26" s="17" t="s">
        <v>36</v>
      </c>
      <c r="E26" s="17" t="s">
        <v>36</v>
      </c>
      <c r="F26" s="17" t="s">
        <v>36</v>
      </c>
      <c r="G26" s="17" t="s">
        <v>36</v>
      </c>
      <c r="H26" s="17" t="s">
        <v>36</v>
      </c>
      <c r="I26" s="17">
        <v>4</v>
      </c>
      <c r="J26" s="17">
        <v>1</v>
      </c>
      <c r="K26" s="18">
        <v>8</v>
      </c>
      <c r="L26" s="18" t="s">
        <v>36</v>
      </c>
      <c r="M26" s="19" t="s">
        <v>36</v>
      </c>
    </row>
    <row r="27" spans="1:25" ht="37.5" x14ac:dyDescent="0.3">
      <c r="A27" s="749"/>
      <c r="B27" s="176" t="s">
        <v>151</v>
      </c>
      <c r="C27" s="94" t="s">
        <v>16</v>
      </c>
      <c r="D27" s="17" t="s">
        <v>36</v>
      </c>
      <c r="E27" s="17">
        <v>0.7</v>
      </c>
      <c r="F27" s="17">
        <v>0.7</v>
      </c>
      <c r="G27" s="17">
        <v>0.8</v>
      </c>
      <c r="H27" s="17" t="s">
        <v>36</v>
      </c>
      <c r="I27" s="17" t="s">
        <v>36</v>
      </c>
      <c r="J27" s="17" t="s">
        <v>36</v>
      </c>
      <c r="K27" s="18" t="s">
        <v>36</v>
      </c>
      <c r="L27" s="18" t="s">
        <v>36</v>
      </c>
      <c r="M27" s="19" t="s">
        <v>36</v>
      </c>
    </row>
    <row r="28" spans="1:25" ht="75" x14ac:dyDescent="0.3">
      <c r="A28" s="173" t="s">
        <v>45</v>
      </c>
      <c r="B28" s="92"/>
      <c r="C28" s="611" t="s">
        <v>207</v>
      </c>
      <c r="D28" s="17" t="s">
        <v>36</v>
      </c>
      <c r="E28" s="17" t="s">
        <v>36</v>
      </c>
      <c r="F28" s="17" t="s">
        <v>36</v>
      </c>
      <c r="G28" s="17" t="s">
        <v>36</v>
      </c>
      <c r="H28" s="17" t="s">
        <v>36</v>
      </c>
      <c r="I28" s="17" t="s">
        <v>36</v>
      </c>
      <c r="J28" s="17" t="s">
        <v>36</v>
      </c>
      <c r="K28" s="432" t="s">
        <v>216</v>
      </c>
      <c r="L28" s="432" t="s">
        <v>36</v>
      </c>
      <c r="M28" s="433" t="s">
        <v>36</v>
      </c>
    </row>
    <row r="29" spans="1:25" s="172" customFormat="1" ht="3" customHeight="1" thickBot="1" x14ac:dyDescent="0.35">
      <c r="A29" s="948"/>
      <c r="B29" s="949"/>
      <c r="C29" s="949"/>
      <c r="D29" s="949"/>
      <c r="E29" s="949"/>
      <c r="F29" s="949"/>
      <c r="G29" s="949"/>
      <c r="H29" s="949"/>
      <c r="I29" s="949"/>
      <c r="J29" s="949"/>
      <c r="K29" s="949"/>
      <c r="L29" s="949"/>
      <c r="M29" s="950"/>
      <c r="N29" s="44"/>
      <c r="O29" s="44"/>
      <c r="P29" s="44"/>
      <c r="Q29" s="44"/>
      <c r="R29" s="44"/>
      <c r="S29" s="44"/>
      <c r="T29" s="44"/>
      <c r="U29" s="44"/>
      <c r="V29" s="44"/>
      <c r="W29" s="44"/>
      <c r="X29" s="44"/>
      <c r="Y29" s="44"/>
    </row>
    <row r="30" spans="1:25" s="172" customFormat="1" ht="23.25" customHeight="1" thickBot="1" x14ac:dyDescent="0.35">
      <c r="A30" s="757" t="s">
        <v>57</v>
      </c>
      <c r="B30" s="758"/>
      <c r="C30" s="758"/>
      <c r="D30" s="758"/>
      <c r="E30" s="758"/>
      <c r="F30" s="758"/>
      <c r="G30" s="758"/>
      <c r="H30" s="758"/>
      <c r="I30" s="758"/>
      <c r="J30" s="758"/>
      <c r="K30" s="758"/>
      <c r="L30" s="758"/>
      <c r="M30" s="759"/>
      <c r="N30" s="44"/>
      <c r="O30" s="44"/>
      <c r="P30" s="44"/>
      <c r="Q30" s="44"/>
      <c r="R30" s="44"/>
      <c r="S30" s="44"/>
      <c r="T30" s="44"/>
      <c r="U30" s="44"/>
      <c r="V30" s="44"/>
      <c r="W30" s="44"/>
      <c r="X30" s="44"/>
      <c r="Y30" s="44"/>
    </row>
    <row r="31" spans="1:25" ht="93.75" x14ac:dyDescent="0.3">
      <c r="A31" s="177" t="s">
        <v>46</v>
      </c>
      <c r="B31" s="90" t="s">
        <v>183</v>
      </c>
      <c r="C31" s="89" t="s">
        <v>103</v>
      </c>
      <c r="D31" s="17">
        <v>4</v>
      </c>
      <c r="E31" s="17">
        <v>4</v>
      </c>
      <c r="F31" s="17">
        <v>4</v>
      </c>
      <c r="G31" s="17">
        <v>4</v>
      </c>
      <c r="H31" s="17">
        <v>3</v>
      </c>
      <c r="I31" s="17">
        <v>0</v>
      </c>
      <c r="J31" s="17">
        <v>2</v>
      </c>
      <c r="K31" s="18">
        <v>3</v>
      </c>
      <c r="L31" s="18">
        <v>2</v>
      </c>
      <c r="M31" s="19" t="s">
        <v>36</v>
      </c>
    </row>
    <row r="32" spans="1:25" ht="93.75" x14ac:dyDescent="0.3">
      <c r="A32" s="95" t="s">
        <v>47</v>
      </c>
      <c r="B32" s="176"/>
      <c r="C32" s="94" t="s">
        <v>16</v>
      </c>
      <c r="D32" s="429" t="s">
        <v>36</v>
      </c>
      <c r="E32" s="429" t="s">
        <v>36</v>
      </c>
      <c r="F32" s="429" t="s">
        <v>36</v>
      </c>
      <c r="G32" s="429" t="s">
        <v>36</v>
      </c>
      <c r="H32" s="429" t="s">
        <v>36</v>
      </c>
      <c r="I32" s="429" t="s">
        <v>36</v>
      </c>
      <c r="J32" s="429" t="s">
        <v>36</v>
      </c>
      <c r="K32" s="430" t="s">
        <v>36</v>
      </c>
      <c r="L32" s="430" t="s">
        <v>36</v>
      </c>
      <c r="M32" s="431" t="s">
        <v>36</v>
      </c>
    </row>
    <row r="33" spans="1:25" s="172" customFormat="1" ht="3" customHeight="1" thickBot="1" x14ac:dyDescent="0.35">
      <c r="A33" s="948"/>
      <c r="B33" s="949"/>
      <c r="C33" s="949"/>
      <c r="D33" s="949"/>
      <c r="E33" s="949"/>
      <c r="F33" s="949"/>
      <c r="G33" s="949"/>
      <c r="H33" s="949"/>
      <c r="I33" s="949"/>
      <c r="J33" s="949"/>
      <c r="K33" s="949"/>
      <c r="L33" s="949"/>
      <c r="M33" s="950"/>
      <c r="N33" s="44"/>
      <c r="O33" s="44"/>
      <c r="P33" s="44"/>
      <c r="Q33" s="44"/>
      <c r="R33" s="44"/>
      <c r="S33" s="44"/>
      <c r="T33" s="44"/>
      <c r="U33" s="44"/>
      <c r="V33" s="44"/>
      <c r="W33" s="44"/>
      <c r="X33" s="44"/>
      <c r="Y33" s="44"/>
    </row>
    <row r="34" spans="1:25" s="172" customFormat="1" ht="30" customHeight="1" thickBot="1" x14ac:dyDescent="0.35">
      <c r="A34" s="757" t="s">
        <v>166</v>
      </c>
      <c r="B34" s="758"/>
      <c r="C34" s="758"/>
      <c r="D34" s="758"/>
      <c r="E34" s="758"/>
      <c r="F34" s="758"/>
      <c r="G34" s="758"/>
      <c r="H34" s="758"/>
      <c r="I34" s="758"/>
      <c r="J34" s="758"/>
      <c r="K34" s="758"/>
      <c r="L34" s="758"/>
      <c r="M34" s="759"/>
      <c r="N34" s="44"/>
      <c r="O34" s="44"/>
      <c r="P34" s="44"/>
      <c r="Q34" s="44"/>
      <c r="R34" s="44"/>
      <c r="S34" s="44"/>
      <c r="T34" s="44"/>
      <c r="U34" s="44"/>
      <c r="V34" s="44"/>
      <c r="W34" s="44"/>
      <c r="X34" s="44"/>
      <c r="Y34" s="44"/>
    </row>
    <row r="35" spans="1:25" ht="131.25" x14ac:dyDescent="0.3">
      <c r="A35" s="80" t="s">
        <v>48</v>
      </c>
      <c r="B35" s="90" t="s">
        <v>185</v>
      </c>
      <c r="C35" s="89" t="s">
        <v>186</v>
      </c>
      <c r="D35" s="17" t="s">
        <v>83</v>
      </c>
      <c r="E35" s="17" t="s">
        <v>83</v>
      </c>
      <c r="F35" s="17" t="s">
        <v>83</v>
      </c>
      <c r="G35" s="17" t="s">
        <v>83</v>
      </c>
      <c r="H35" s="17" t="s">
        <v>83</v>
      </c>
      <c r="I35" s="17" t="s">
        <v>83</v>
      </c>
      <c r="J35" s="17" t="s">
        <v>83</v>
      </c>
      <c r="K35" s="18" t="s">
        <v>83</v>
      </c>
      <c r="L35" s="18" t="s">
        <v>83</v>
      </c>
      <c r="M35" s="19" t="s">
        <v>83</v>
      </c>
    </row>
    <row r="36" spans="1:25" s="172" customFormat="1" ht="3" customHeight="1" thickBot="1" x14ac:dyDescent="0.35">
      <c r="A36" s="948"/>
      <c r="B36" s="949"/>
      <c r="C36" s="949"/>
      <c r="D36" s="949"/>
      <c r="E36" s="949"/>
      <c r="F36" s="949"/>
      <c r="G36" s="949"/>
      <c r="H36" s="949"/>
      <c r="I36" s="949"/>
      <c r="J36" s="949"/>
      <c r="K36" s="949"/>
      <c r="L36" s="949"/>
      <c r="M36" s="950"/>
      <c r="N36" s="44"/>
      <c r="O36" s="44"/>
      <c r="P36" s="44"/>
      <c r="Q36" s="44"/>
      <c r="R36" s="44"/>
      <c r="S36" s="44"/>
      <c r="T36" s="44"/>
      <c r="U36" s="44"/>
      <c r="V36" s="44"/>
      <c r="W36" s="44"/>
      <c r="X36" s="44"/>
      <c r="Y36" s="44"/>
    </row>
    <row r="37" spans="1:25" s="172" customFormat="1" ht="33" customHeight="1" thickBot="1" x14ac:dyDescent="0.35">
      <c r="A37" s="757" t="s">
        <v>58</v>
      </c>
      <c r="B37" s="758"/>
      <c r="C37" s="758"/>
      <c r="D37" s="758"/>
      <c r="E37" s="758"/>
      <c r="F37" s="758"/>
      <c r="G37" s="758"/>
      <c r="H37" s="758"/>
      <c r="I37" s="758"/>
      <c r="J37" s="758"/>
      <c r="K37" s="758"/>
      <c r="L37" s="758"/>
      <c r="M37" s="759"/>
      <c r="N37" s="44"/>
      <c r="O37" s="44"/>
      <c r="P37" s="44"/>
      <c r="Q37" s="44"/>
      <c r="R37" s="44"/>
      <c r="S37" s="44"/>
      <c r="T37" s="44"/>
      <c r="U37" s="44"/>
      <c r="V37" s="44"/>
      <c r="W37" s="44"/>
      <c r="X37" s="44"/>
      <c r="Y37" s="44"/>
    </row>
    <row r="38" spans="1:25" ht="112.5" x14ac:dyDescent="0.3">
      <c r="A38" s="80" t="s">
        <v>49</v>
      </c>
      <c r="B38" s="90" t="s">
        <v>150</v>
      </c>
      <c r="C38" s="89" t="s">
        <v>103</v>
      </c>
      <c r="D38" s="17" t="s">
        <v>36</v>
      </c>
      <c r="E38" s="17" t="s">
        <v>36</v>
      </c>
      <c r="F38" s="17" t="s">
        <v>36</v>
      </c>
      <c r="G38" s="17" t="s">
        <v>36</v>
      </c>
      <c r="H38" s="17" t="s">
        <v>36</v>
      </c>
      <c r="I38" s="17">
        <v>1</v>
      </c>
      <c r="J38" s="17">
        <v>2</v>
      </c>
      <c r="K38" s="18">
        <v>1</v>
      </c>
      <c r="L38" s="18">
        <v>3</v>
      </c>
      <c r="M38" s="19">
        <v>3</v>
      </c>
    </row>
    <row r="39" spans="1:25" ht="112.5" x14ac:dyDescent="0.3">
      <c r="A39" s="95" t="s">
        <v>50</v>
      </c>
      <c r="B39" s="92" t="s">
        <v>149</v>
      </c>
      <c r="C39" s="94" t="s">
        <v>103</v>
      </c>
      <c r="D39" s="17" t="s">
        <v>36</v>
      </c>
      <c r="E39" s="17" t="s">
        <v>36</v>
      </c>
      <c r="F39" s="17" t="s">
        <v>36</v>
      </c>
      <c r="G39" s="17" t="s">
        <v>36</v>
      </c>
      <c r="H39" s="17" t="s">
        <v>36</v>
      </c>
      <c r="I39" s="17">
        <v>9</v>
      </c>
      <c r="J39" s="17">
        <v>9</v>
      </c>
      <c r="K39" s="18">
        <v>9</v>
      </c>
      <c r="L39" s="18">
        <v>9</v>
      </c>
      <c r="M39" s="19">
        <v>9</v>
      </c>
    </row>
    <row r="40" spans="1:25" ht="3.75" customHeight="1" thickBot="1" x14ac:dyDescent="0.35">
      <c r="A40" s="948"/>
      <c r="B40" s="949"/>
      <c r="C40" s="949"/>
      <c r="D40" s="949"/>
      <c r="E40" s="949"/>
      <c r="F40" s="949"/>
      <c r="G40" s="949"/>
      <c r="H40" s="949"/>
      <c r="I40" s="949"/>
      <c r="J40" s="949"/>
      <c r="K40" s="949"/>
      <c r="L40" s="949"/>
      <c r="M40" s="950"/>
    </row>
    <row r="41" spans="1:25" ht="36.75" customHeight="1" thickBot="1" x14ac:dyDescent="0.35">
      <c r="A41" s="962" t="s">
        <v>192</v>
      </c>
      <c r="B41" s="963"/>
      <c r="C41" s="963"/>
      <c r="D41" s="963"/>
      <c r="E41" s="963"/>
      <c r="F41" s="963"/>
      <c r="G41" s="963"/>
      <c r="H41" s="963"/>
      <c r="I41" s="963"/>
      <c r="J41" s="963"/>
      <c r="K41" s="963"/>
      <c r="L41" s="963"/>
      <c r="M41" s="964"/>
    </row>
  </sheetData>
  <mergeCells count="26">
    <mergeCell ref="A19:M19"/>
    <mergeCell ref="A16:M16"/>
    <mergeCell ref="A15:M15"/>
    <mergeCell ref="A9:M9"/>
    <mergeCell ref="A8:M8"/>
    <mergeCell ref="A41:M41"/>
    <mergeCell ref="A29:M29"/>
    <mergeCell ref="A25:M25"/>
    <mergeCell ref="A24:M24"/>
    <mergeCell ref="A20:M20"/>
    <mergeCell ref="A4:M4"/>
    <mergeCell ref="D2:M2"/>
    <mergeCell ref="A1:M1"/>
    <mergeCell ref="A40:M40"/>
    <mergeCell ref="A36:M36"/>
    <mergeCell ref="A11:M12"/>
    <mergeCell ref="A2:A3"/>
    <mergeCell ref="B2:B3"/>
    <mergeCell ref="C2:C3"/>
    <mergeCell ref="A37:M37"/>
    <mergeCell ref="A34:M34"/>
    <mergeCell ref="A33:M33"/>
    <mergeCell ref="A30:M30"/>
    <mergeCell ref="A26:A27"/>
    <mergeCell ref="A5:A7"/>
    <mergeCell ref="A17:A18"/>
  </mergeCells>
  <phoneticPr fontId="6" type="noConversion"/>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3F113-82D9-4F07-A36C-909A1B46056A}">
  <dimension ref="A1:AH38"/>
  <sheetViews>
    <sheetView zoomScale="110" zoomScaleNormal="110" workbookViewId="0">
      <pane xSplit="1" ySplit="3" topLeftCell="B4" activePane="bottomRight" state="frozen"/>
      <selection pane="topRight" activeCell="B1" sqref="B1"/>
      <selection pane="bottomLeft" activeCell="A4" sqref="A4"/>
      <selection pane="bottomRight" activeCell="N16" sqref="N16"/>
    </sheetView>
  </sheetViews>
  <sheetFormatPr defaultRowHeight="15" x14ac:dyDescent="0.25"/>
  <cols>
    <col min="1" max="1" width="60.5703125" customWidth="1"/>
    <col min="2" max="2" width="45.7109375" customWidth="1"/>
    <col min="3" max="3" width="11.7109375" customWidth="1"/>
    <col min="4" max="13" width="10.7109375" customWidth="1"/>
  </cols>
  <sheetData>
    <row r="1" spans="1:34" ht="19.5" thickBot="1" x14ac:dyDescent="0.35">
      <c r="A1" s="746" t="s">
        <v>429</v>
      </c>
      <c r="B1" s="747"/>
      <c r="C1" s="747"/>
      <c r="D1" s="747"/>
      <c r="E1" s="747"/>
      <c r="F1" s="747"/>
      <c r="G1" s="747"/>
      <c r="H1" s="747"/>
      <c r="I1" s="747"/>
      <c r="J1" s="747"/>
      <c r="K1" s="747"/>
      <c r="L1" s="747"/>
      <c r="M1" s="747"/>
    </row>
    <row r="2" spans="1:34" ht="27.75" customHeight="1" x14ac:dyDescent="0.3">
      <c r="A2" s="983" t="s">
        <v>218</v>
      </c>
      <c r="B2" s="985" t="s">
        <v>219</v>
      </c>
      <c r="C2" s="985" t="s">
        <v>220</v>
      </c>
      <c r="D2" s="974" t="s">
        <v>14</v>
      </c>
      <c r="E2" s="975"/>
      <c r="F2" s="975"/>
      <c r="G2" s="975"/>
      <c r="H2" s="975"/>
      <c r="I2" s="975"/>
      <c r="J2" s="975"/>
      <c r="K2" s="975"/>
      <c r="L2" s="975"/>
      <c r="M2" s="976"/>
    </row>
    <row r="3" spans="1:34" ht="45" customHeight="1" thickBot="1" x14ac:dyDescent="0.35">
      <c r="A3" s="984"/>
      <c r="B3" s="986"/>
      <c r="C3" s="986"/>
      <c r="D3" s="656">
        <v>2015</v>
      </c>
      <c r="E3" s="656">
        <v>2016</v>
      </c>
      <c r="F3" s="656">
        <v>2017</v>
      </c>
      <c r="G3" s="655">
        <v>2018</v>
      </c>
      <c r="H3" s="655">
        <v>2019</v>
      </c>
      <c r="I3" s="655">
        <v>2020</v>
      </c>
      <c r="J3" s="657">
        <v>2021</v>
      </c>
      <c r="K3" s="655">
        <v>2022</v>
      </c>
      <c r="L3" s="657">
        <v>2023</v>
      </c>
      <c r="M3" s="658">
        <v>2024</v>
      </c>
    </row>
    <row r="4" spans="1:34" ht="19.5" customHeight="1" thickBot="1" x14ac:dyDescent="0.35">
      <c r="A4" s="743" t="s">
        <v>430</v>
      </c>
      <c r="B4" s="744"/>
      <c r="C4" s="744"/>
      <c r="D4" s="744"/>
      <c r="E4" s="744"/>
      <c r="F4" s="744"/>
      <c r="G4" s="744"/>
      <c r="H4" s="744"/>
      <c r="I4" s="744"/>
      <c r="J4" s="744"/>
      <c r="K4" s="744"/>
      <c r="L4" s="744"/>
      <c r="M4" s="745"/>
    </row>
    <row r="5" spans="1:34" ht="75.75" thickBot="1" x14ac:dyDescent="0.35">
      <c r="A5" s="157" t="s">
        <v>431</v>
      </c>
      <c r="B5" s="74"/>
      <c r="C5" s="662"/>
      <c r="D5" s="17" t="s">
        <v>36</v>
      </c>
      <c r="E5" s="17" t="s">
        <v>36</v>
      </c>
      <c r="F5" s="17" t="s">
        <v>36</v>
      </c>
      <c r="G5" s="17" t="s">
        <v>36</v>
      </c>
      <c r="H5" s="17" t="s">
        <v>36</v>
      </c>
      <c r="I5" s="17" t="s">
        <v>36</v>
      </c>
      <c r="J5" s="17" t="s">
        <v>36</v>
      </c>
      <c r="K5" s="18" t="s">
        <v>36</v>
      </c>
      <c r="L5" s="18" t="s">
        <v>36</v>
      </c>
      <c r="M5" s="19" t="s">
        <v>36</v>
      </c>
    </row>
    <row r="6" spans="1:34" s="4" customFormat="1" ht="3" customHeight="1" thickBot="1" x14ac:dyDescent="0.3">
      <c r="A6" s="971"/>
      <c r="B6" s="972"/>
      <c r="C6" s="972"/>
      <c r="D6" s="972"/>
      <c r="E6" s="972"/>
      <c r="F6" s="972"/>
      <c r="G6" s="972"/>
      <c r="H6" s="972"/>
      <c r="I6" s="972"/>
      <c r="J6" s="972"/>
      <c r="K6" s="972"/>
      <c r="L6" s="972"/>
      <c r="M6" s="973"/>
      <c r="N6"/>
      <c r="O6"/>
      <c r="P6"/>
      <c r="Q6"/>
      <c r="R6"/>
      <c r="S6"/>
      <c r="T6"/>
      <c r="U6"/>
      <c r="V6"/>
      <c r="W6"/>
      <c r="X6"/>
      <c r="Y6"/>
      <c r="Z6"/>
      <c r="AA6"/>
      <c r="AB6"/>
      <c r="AC6"/>
      <c r="AD6"/>
      <c r="AE6"/>
      <c r="AF6"/>
      <c r="AG6"/>
      <c r="AH6"/>
    </row>
    <row r="7" spans="1:34" ht="19.5" customHeight="1" thickBot="1" x14ac:dyDescent="0.35">
      <c r="A7" s="743" t="s">
        <v>432</v>
      </c>
      <c r="B7" s="744"/>
      <c r="C7" s="744"/>
      <c r="D7" s="744"/>
      <c r="E7" s="744"/>
      <c r="F7" s="744"/>
      <c r="G7" s="744"/>
      <c r="H7" s="744"/>
      <c r="I7" s="744"/>
      <c r="J7" s="744"/>
      <c r="K7" s="744"/>
      <c r="L7" s="744"/>
      <c r="M7" s="745"/>
    </row>
    <row r="8" spans="1:34" ht="37.5" x14ac:dyDescent="0.3">
      <c r="A8" s="151" t="s">
        <v>433</v>
      </c>
      <c r="B8" s="67"/>
      <c r="C8" s="37"/>
      <c r="D8" s="17" t="s">
        <v>36</v>
      </c>
      <c r="E8" s="17" t="s">
        <v>36</v>
      </c>
      <c r="F8" s="17" t="s">
        <v>36</v>
      </c>
      <c r="G8" s="17" t="s">
        <v>36</v>
      </c>
      <c r="H8" s="17" t="s">
        <v>36</v>
      </c>
      <c r="I8" s="17" t="s">
        <v>36</v>
      </c>
      <c r="J8" s="17" t="s">
        <v>36</v>
      </c>
      <c r="K8" s="18" t="s">
        <v>36</v>
      </c>
      <c r="L8" s="18" t="s">
        <v>36</v>
      </c>
      <c r="M8" s="19" t="s">
        <v>36</v>
      </c>
    </row>
    <row r="9" spans="1:34" ht="57" thickBot="1" x14ac:dyDescent="0.35">
      <c r="A9" s="169" t="s">
        <v>434</v>
      </c>
      <c r="B9" s="52"/>
      <c r="C9" s="57"/>
      <c r="D9" s="17" t="s">
        <v>36</v>
      </c>
      <c r="E9" s="17" t="s">
        <v>36</v>
      </c>
      <c r="F9" s="17" t="s">
        <v>36</v>
      </c>
      <c r="G9" s="17" t="s">
        <v>36</v>
      </c>
      <c r="H9" s="17" t="s">
        <v>36</v>
      </c>
      <c r="I9" s="17" t="s">
        <v>36</v>
      </c>
      <c r="J9" s="17" t="s">
        <v>36</v>
      </c>
      <c r="K9" s="18" t="s">
        <v>36</v>
      </c>
      <c r="L9" s="18" t="s">
        <v>36</v>
      </c>
      <c r="M9" s="19" t="s">
        <v>36</v>
      </c>
    </row>
    <row r="10" spans="1:34" s="4" customFormat="1" ht="3" customHeight="1" thickBot="1" x14ac:dyDescent="0.3">
      <c r="A10" s="977"/>
      <c r="B10" s="978"/>
      <c r="C10" s="978"/>
      <c r="D10" s="978"/>
      <c r="E10" s="978"/>
      <c r="F10" s="978"/>
      <c r="G10" s="978"/>
      <c r="H10" s="978"/>
      <c r="I10" s="978"/>
      <c r="J10" s="978"/>
      <c r="K10" s="978"/>
      <c r="L10" s="978"/>
      <c r="M10" s="979"/>
      <c r="N10"/>
      <c r="O10"/>
      <c r="P10"/>
      <c r="Q10"/>
      <c r="R10"/>
      <c r="S10"/>
      <c r="T10"/>
      <c r="U10"/>
      <c r="V10"/>
      <c r="W10"/>
      <c r="X10"/>
      <c r="Y10"/>
      <c r="Z10"/>
      <c r="AA10"/>
      <c r="AB10"/>
      <c r="AC10"/>
      <c r="AD10"/>
      <c r="AE10"/>
      <c r="AF10"/>
      <c r="AG10"/>
      <c r="AH10"/>
    </row>
    <row r="11" spans="1:34" ht="19.5" customHeight="1" thickBot="1" x14ac:dyDescent="0.35">
      <c r="A11" s="743" t="s">
        <v>435</v>
      </c>
      <c r="B11" s="744"/>
      <c r="C11" s="744"/>
      <c r="D11" s="744"/>
      <c r="E11" s="744"/>
      <c r="F11" s="744"/>
      <c r="G11" s="744"/>
      <c r="H11" s="744"/>
      <c r="I11" s="744"/>
      <c r="J11" s="744"/>
      <c r="K11" s="744"/>
      <c r="L11" s="744"/>
      <c r="M11" s="745"/>
    </row>
    <row r="12" spans="1:34" ht="19.5" thickBot="1" x14ac:dyDescent="0.35">
      <c r="A12" s="157" t="s">
        <v>687</v>
      </c>
      <c r="B12" s="74"/>
      <c r="C12" s="662"/>
      <c r="D12" s="89" t="s">
        <v>36</v>
      </c>
      <c r="E12" s="89" t="s">
        <v>36</v>
      </c>
      <c r="F12" s="89" t="s">
        <v>36</v>
      </c>
      <c r="G12" s="89" t="s">
        <v>36</v>
      </c>
      <c r="H12" s="89" t="s">
        <v>36</v>
      </c>
      <c r="I12" s="89" t="s">
        <v>36</v>
      </c>
      <c r="J12" s="89" t="s">
        <v>36</v>
      </c>
      <c r="K12" s="170" t="s">
        <v>36</v>
      </c>
      <c r="L12" s="170" t="s">
        <v>36</v>
      </c>
      <c r="M12" s="171"/>
    </row>
    <row r="13" spans="1:34" s="4" customFormat="1" ht="3" customHeight="1" thickBot="1" x14ac:dyDescent="0.3">
      <c r="A13" s="977"/>
      <c r="B13" s="978"/>
      <c r="C13" s="978"/>
      <c r="D13" s="978"/>
      <c r="E13" s="978"/>
      <c r="F13" s="978"/>
      <c r="G13" s="978"/>
      <c r="H13" s="978"/>
      <c r="I13" s="978"/>
      <c r="J13" s="978"/>
      <c r="K13" s="978"/>
      <c r="L13" s="978"/>
      <c r="M13" s="979"/>
      <c r="N13"/>
      <c r="O13"/>
      <c r="P13"/>
      <c r="Q13"/>
      <c r="R13"/>
      <c r="S13"/>
      <c r="T13"/>
      <c r="U13"/>
      <c r="V13"/>
      <c r="W13"/>
      <c r="X13"/>
      <c r="Y13"/>
      <c r="Z13"/>
      <c r="AA13"/>
      <c r="AB13"/>
      <c r="AC13"/>
      <c r="AD13"/>
      <c r="AE13"/>
      <c r="AF13"/>
      <c r="AG13"/>
      <c r="AH13"/>
    </row>
    <row r="14" spans="1:34" ht="19.5" customHeight="1" thickBot="1" x14ac:dyDescent="0.35">
      <c r="A14" s="743" t="s">
        <v>436</v>
      </c>
      <c r="B14" s="744"/>
      <c r="C14" s="744"/>
      <c r="D14" s="744"/>
      <c r="E14" s="744"/>
      <c r="F14" s="744"/>
      <c r="G14" s="744"/>
      <c r="H14" s="744"/>
      <c r="I14" s="744"/>
      <c r="J14" s="744"/>
      <c r="K14" s="744"/>
      <c r="L14" s="744"/>
      <c r="M14" s="745"/>
    </row>
    <row r="15" spans="1:34" ht="93.75" x14ac:dyDescent="0.3">
      <c r="A15" s="151" t="s">
        <v>437</v>
      </c>
      <c r="B15" s="663" t="s">
        <v>630</v>
      </c>
      <c r="C15" s="37"/>
      <c r="D15" s="980" t="s">
        <v>610</v>
      </c>
      <c r="E15" s="981"/>
      <c r="F15" s="981"/>
      <c r="G15" s="981"/>
      <c r="H15" s="981"/>
      <c r="I15" s="981"/>
      <c r="J15" s="981"/>
      <c r="K15" s="981"/>
      <c r="L15" s="981"/>
      <c r="M15" s="982"/>
    </row>
    <row r="16" spans="1:34" ht="57" thickBot="1" x14ac:dyDescent="0.35">
      <c r="A16" s="169" t="s">
        <v>686</v>
      </c>
      <c r="B16" s="56"/>
      <c r="C16" s="40"/>
      <c r="D16" s="17" t="s">
        <v>36</v>
      </c>
      <c r="E16" s="17" t="s">
        <v>36</v>
      </c>
      <c r="F16" s="17" t="s">
        <v>36</v>
      </c>
      <c r="G16" s="17" t="s">
        <v>36</v>
      </c>
      <c r="H16" s="17" t="s">
        <v>36</v>
      </c>
      <c r="I16" s="17" t="s">
        <v>36</v>
      </c>
      <c r="J16" s="17" t="s">
        <v>36</v>
      </c>
      <c r="K16" s="18" t="s">
        <v>36</v>
      </c>
      <c r="L16" s="18" t="s">
        <v>36</v>
      </c>
      <c r="M16" s="19" t="s">
        <v>36</v>
      </c>
    </row>
    <row r="17" spans="1:34" s="4" customFormat="1" ht="3" customHeight="1" thickBot="1" x14ac:dyDescent="0.3">
      <c r="A17" s="659"/>
      <c r="B17" s="660"/>
      <c r="C17" s="660"/>
      <c r="D17" s="660"/>
      <c r="E17" s="660"/>
      <c r="F17" s="660"/>
      <c r="G17" s="660"/>
      <c r="H17" s="660"/>
      <c r="I17" s="660"/>
      <c r="J17" s="660"/>
      <c r="K17" s="660"/>
      <c r="L17" s="660"/>
      <c r="M17" s="661"/>
      <c r="N17"/>
      <c r="O17"/>
      <c r="P17"/>
      <c r="Q17"/>
      <c r="R17"/>
      <c r="S17"/>
      <c r="T17"/>
      <c r="U17"/>
      <c r="V17"/>
      <c r="W17"/>
      <c r="X17"/>
      <c r="Y17"/>
      <c r="Z17"/>
      <c r="AA17"/>
      <c r="AB17"/>
      <c r="AC17"/>
      <c r="AD17"/>
      <c r="AE17"/>
      <c r="AF17"/>
      <c r="AG17"/>
      <c r="AH17"/>
    </row>
    <row r="18" spans="1:34" ht="19.5" customHeight="1" thickBot="1" x14ac:dyDescent="0.35">
      <c r="A18" s="743" t="s">
        <v>438</v>
      </c>
      <c r="B18" s="744"/>
      <c r="C18" s="744"/>
      <c r="D18" s="744"/>
      <c r="E18" s="744"/>
      <c r="F18" s="744"/>
      <c r="G18" s="744"/>
      <c r="H18" s="744"/>
      <c r="I18" s="744"/>
      <c r="J18" s="744"/>
      <c r="K18" s="744"/>
      <c r="L18" s="744"/>
      <c r="M18" s="745"/>
    </row>
    <row r="19" spans="1:34" ht="38.25" thickBot="1" x14ac:dyDescent="0.35">
      <c r="A19" s="157" t="s">
        <v>439</v>
      </c>
      <c r="B19" s="74"/>
      <c r="C19" s="662"/>
      <c r="D19" s="17" t="s">
        <v>36</v>
      </c>
      <c r="E19" s="17" t="s">
        <v>36</v>
      </c>
      <c r="F19" s="17" t="s">
        <v>36</v>
      </c>
      <c r="G19" s="17" t="s">
        <v>36</v>
      </c>
      <c r="H19" s="17" t="s">
        <v>36</v>
      </c>
      <c r="I19" s="17" t="s">
        <v>36</v>
      </c>
      <c r="J19" s="17" t="s">
        <v>36</v>
      </c>
      <c r="K19" s="18" t="s">
        <v>36</v>
      </c>
      <c r="L19" s="18" t="s">
        <v>36</v>
      </c>
      <c r="M19" s="19" t="s">
        <v>36</v>
      </c>
    </row>
    <row r="20" spans="1:34" s="4" customFormat="1" ht="3" customHeight="1" thickBot="1" x14ac:dyDescent="0.3">
      <c r="A20" s="977"/>
      <c r="B20" s="978"/>
      <c r="C20" s="978"/>
      <c r="D20" s="978"/>
      <c r="E20" s="978"/>
      <c r="F20" s="978"/>
      <c r="G20" s="978"/>
      <c r="H20" s="978"/>
      <c r="I20" s="978"/>
      <c r="J20" s="978"/>
      <c r="K20" s="978"/>
      <c r="L20" s="978"/>
      <c r="M20" s="979"/>
      <c r="N20"/>
      <c r="O20"/>
      <c r="P20"/>
      <c r="Q20"/>
      <c r="R20"/>
      <c r="S20"/>
      <c r="T20"/>
      <c r="U20"/>
      <c r="V20"/>
      <c r="W20"/>
      <c r="X20"/>
      <c r="Y20"/>
      <c r="Z20"/>
      <c r="AA20"/>
      <c r="AB20"/>
      <c r="AC20"/>
      <c r="AD20"/>
      <c r="AE20"/>
      <c r="AF20"/>
      <c r="AG20"/>
      <c r="AH20"/>
    </row>
    <row r="21" spans="1:34" ht="19.5" customHeight="1" thickBot="1" x14ac:dyDescent="0.35">
      <c r="A21" s="743" t="s">
        <v>440</v>
      </c>
      <c r="B21" s="744"/>
      <c r="C21" s="744"/>
      <c r="D21" s="744"/>
      <c r="E21" s="744"/>
      <c r="F21" s="744"/>
      <c r="G21" s="744"/>
      <c r="H21" s="744"/>
      <c r="I21" s="744"/>
      <c r="J21" s="744"/>
      <c r="K21" s="744"/>
      <c r="L21" s="744"/>
      <c r="M21" s="745"/>
    </row>
    <row r="22" spans="1:34" ht="51.75" customHeight="1" thickBot="1" x14ac:dyDescent="0.35">
      <c r="A22" s="157" t="s">
        <v>441</v>
      </c>
      <c r="B22" s="74"/>
      <c r="C22" s="662"/>
      <c r="D22" s="17" t="s">
        <v>36</v>
      </c>
      <c r="E22" s="17" t="s">
        <v>36</v>
      </c>
      <c r="F22" s="17" t="s">
        <v>36</v>
      </c>
      <c r="G22" s="17" t="s">
        <v>36</v>
      </c>
      <c r="H22" s="17" t="s">
        <v>36</v>
      </c>
      <c r="I22" s="17" t="s">
        <v>36</v>
      </c>
      <c r="J22" s="17" t="s">
        <v>36</v>
      </c>
      <c r="K22" s="18" t="s">
        <v>36</v>
      </c>
      <c r="L22" s="18" t="s">
        <v>36</v>
      </c>
      <c r="M22" s="19" t="s">
        <v>36</v>
      </c>
    </row>
    <row r="23" spans="1:34" s="4" customFormat="1" ht="3" customHeight="1" thickBot="1" x14ac:dyDescent="0.3">
      <c r="A23" s="977"/>
      <c r="B23" s="978"/>
      <c r="C23" s="978"/>
      <c r="D23" s="978"/>
      <c r="E23" s="978"/>
      <c r="F23" s="978"/>
      <c r="G23" s="978"/>
      <c r="H23" s="978"/>
      <c r="I23" s="978"/>
      <c r="J23" s="978"/>
      <c r="K23" s="978"/>
      <c r="L23" s="978"/>
      <c r="M23" s="979"/>
      <c r="N23"/>
      <c r="O23"/>
      <c r="P23"/>
      <c r="Q23"/>
      <c r="R23"/>
      <c r="S23"/>
      <c r="T23"/>
      <c r="U23"/>
      <c r="V23"/>
      <c r="W23"/>
      <c r="X23"/>
      <c r="Y23"/>
      <c r="Z23"/>
      <c r="AA23"/>
      <c r="AB23"/>
      <c r="AC23"/>
      <c r="AD23"/>
      <c r="AE23"/>
      <c r="AF23"/>
      <c r="AG23"/>
      <c r="AH23"/>
    </row>
    <row r="24" spans="1:34" ht="19.5" customHeight="1" thickBot="1" x14ac:dyDescent="0.35">
      <c r="A24" s="743" t="s">
        <v>442</v>
      </c>
      <c r="B24" s="744"/>
      <c r="C24" s="744"/>
      <c r="D24" s="744"/>
      <c r="E24" s="744"/>
      <c r="F24" s="744"/>
      <c r="G24" s="744"/>
      <c r="H24" s="744"/>
      <c r="I24" s="744"/>
      <c r="J24" s="744"/>
      <c r="K24" s="744"/>
      <c r="L24" s="744"/>
      <c r="M24" s="745"/>
    </row>
    <row r="25" spans="1:34" ht="38.25" thickBot="1" x14ac:dyDescent="0.35">
      <c r="A25" s="157" t="s">
        <v>443</v>
      </c>
      <c r="B25" s="74"/>
      <c r="C25" s="662"/>
      <c r="D25" s="17" t="s">
        <v>36</v>
      </c>
      <c r="E25" s="17" t="s">
        <v>36</v>
      </c>
      <c r="F25" s="17" t="s">
        <v>36</v>
      </c>
      <c r="G25" s="17" t="s">
        <v>36</v>
      </c>
      <c r="H25" s="17" t="s">
        <v>36</v>
      </c>
      <c r="I25" s="17" t="s">
        <v>36</v>
      </c>
      <c r="J25" s="17" t="s">
        <v>36</v>
      </c>
      <c r="K25" s="18" t="s">
        <v>36</v>
      </c>
      <c r="L25" s="18" t="s">
        <v>36</v>
      </c>
      <c r="M25" s="19" t="s">
        <v>36</v>
      </c>
    </row>
    <row r="26" spans="1:34" s="4" customFormat="1" ht="3" customHeight="1" thickBot="1" x14ac:dyDescent="0.3">
      <c r="A26" s="977"/>
      <c r="B26" s="978"/>
      <c r="C26" s="978"/>
      <c r="D26" s="978"/>
      <c r="E26" s="978"/>
      <c r="F26" s="978"/>
      <c r="G26" s="978"/>
      <c r="H26" s="978"/>
      <c r="I26" s="978"/>
      <c r="J26" s="978"/>
      <c r="K26" s="978"/>
      <c r="L26" s="978"/>
      <c r="M26" s="979"/>
      <c r="N26"/>
      <c r="O26"/>
      <c r="P26"/>
      <c r="Q26"/>
      <c r="R26"/>
      <c r="S26"/>
      <c r="T26"/>
      <c r="U26"/>
      <c r="V26"/>
      <c r="W26"/>
      <c r="X26"/>
      <c r="Y26"/>
      <c r="Z26"/>
      <c r="AA26"/>
      <c r="AB26"/>
      <c r="AC26"/>
      <c r="AD26"/>
      <c r="AE26"/>
      <c r="AF26"/>
      <c r="AG26"/>
      <c r="AH26"/>
    </row>
    <row r="27" spans="1:34" ht="19.5" customHeight="1" thickBot="1" x14ac:dyDescent="0.35">
      <c r="A27" s="743" t="s">
        <v>444</v>
      </c>
      <c r="B27" s="744"/>
      <c r="C27" s="744"/>
      <c r="D27" s="744"/>
      <c r="E27" s="744"/>
      <c r="F27" s="744"/>
      <c r="G27" s="744"/>
      <c r="H27" s="744"/>
      <c r="I27" s="744"/>
      <c r="J27" s="744"/>
      <c r="K27" s="744"/>
      <c r="L27" s="744"/>
      <c r="M27" s="745"/>
    </row>
    <row r="28" spans="1:34" ht="96.75" customHeight="1" thickBot="1" x14ac:dyDescent="0.35">
      <c r="A28" s="157" t="s">
        <v>445</v>
      </c>
      <c r="B28" s="74"/>
      <c r="C28" s="662"/>
      <c r="D28" s="17" t="s">
        <v>36</v>
      </c>
      <c r="E28" s="17" t="s">
        <v>36</v>
      </c>
      <c r="F28" s="17" t="s">
        <v>36</v>
      </c>
      <c r="G28" s="17" t="s">
        <v>36</v>
      </c>
      <c r="H28" s="17" t="s">
        <v>36</v>
      </c>
      <c r="I28" s="17" t="s">
        <v>36</v>
      </c>
      <c r="J28" s="17" t="s">
        <v>36</v>
      </c>
      <c r="K28" s="18" t="s">
        <v>36</v>
      </c>
      <c r="L28" s="18" t="s">
        <v>36</v>
      </c>
      <c r="M28" s="19" t="s">
        <v>36</v>
      </c>
    </row>
    <row r="29" spans="1:34" s="4" customFormat="1" ht="3" customHeight="1" thickBot="1" x14ac:dyDescent="0.3">
      <c r="A29" s="977"/>
      <c r="B29" s="978"/>
      <c r="C29" s="978"/>
      <c r="D29" s="978"/>
      <c r="E29" s="978"/>
      <c r="F29" s="978"/>
      <c r="G29" s="978"/>
      <c r="H29" s="978"/>
      <c r="I29" s="978"/>
      <c r="J29" s="978"/>
      <c r="K29" s="978"/>
      <c r="L29" s="978"/>
      <c r="M29" s="979"/>
      <c r="N29"/>
      <c r="O29"/>
      <c r="P29"/>
      <c r="Q29"/>
      <c r="R29"/>
      <c r="S29"/>
      <c r="T29"/>
      <c r="U29"/>
      <c r="V29"/>
      <c r="W29"/>
      <c r="X29"/>
      <c r="Y29"/>
      <c r="Z29"/>
      <c r="AA29"/>
      <c r="AB29"/>
      <c r="AC29"/>
      <c r="AD29"/>
      <c r="AE29"/>
      <c r="AF29"/>
      <c r="AG29"/>
      <c r="AH29"/>
    </row>
    <row r="30" spans="1:34" ht="19.5" customHeight="1" thickBot="1" x14ac:dyDescent="0.35">
      <c r="A30" s="743" t="s">
        <v>446</v>
      </c>
      <c r="B30" s="744"/>
      <c r="C30" s="744"/>
      <c r="D30" s="744"/>
      <c r="E30" s="744"/>
      <c r="F30" s="744"/>
      <c r="G30" s="744"/>
      <c r="H30" s="744"/>
      <c r="I30" s="744"/>
      <c r="J30" s="744"/>
      <c r="K30" s="744"/>
      <c r="L30" s="744"/>
      <c r="M30" s="745"/>
    </row>
    <row r="31" spans="1:34" ht="57" thickBot="1" x14ac:dyDescent="0.35">
      <c r="A31" s="157" t="s">
        <v>685</v>
      </c>
      <c r="B31" s="74"/>
      <c r="C31" s="662"/>
      <c r="D31" s="17" t="s">
        <v>36</v>
      </c>
      <c r="E31" s="17" t="s">
        <v>36</v>
      </c>
      <c r="F31" s="17" t="s">
        <v>36</v>
      </c>
      <c r="G31" s="17" t="s">
        <v>36</v>
      </c>
      <c r="H31" s="17" t="s">
        <v>36</v>
      </c>
      <c r="I31" s="17" t="s">
        <v>36</v>
      </c>
      <c r="J31" s="17" t="s">
        <v>36</v>
      </c>
      <c r="K31" s="18" t="s">
        <v>36</v>
      </c>
      <c r="L31" s="18" t="s">
        <v>36</v>
      </c>
      <c r="M31" s="19" t="s">
        <v>36</v>
      </c>
    </row>
    <row r="32" spans="1:34" s="4" customFormat="1" ht="3" customHeight="1" thickBot="1" x14ac:dyDescent="0.3">
      <c r="A32" s="977"/>
      <c r="B32" s="978"/>
      <c r="C32" s="978"/>
      <c r="D32" s="978"/>
      <c r="E32" s="978"/>
      <c r="F32" s="978"/>
      <c r="G32" s="978"/>
      <c r="H32" s="978"/>
      <c r="I32" s="978"/>
      <c r="J32" s="978"/>
      <c r="K32" s="978"/>
      <c r="L32" s="978"/>
      <c r="M32" s="979"/>
      <c r="N32"/>
      <c r="O32"/>
      <c r="P32"/>
      <c r="Q32"/>
      <c r="R32"/>
      <c r="S32"/>
      <c r="T32"/>
      <c r="U32"/>
      <c r="V32"/>
      <c r="W32"/>
      <c r="X32"/>
      <c r="Y32"/>
      <c r="Z32"/>
      <c r="AA32"/>
      <c r="AB32"/>
      <c r="AC32"/>
      <c r="AD32"/>
      <c r="AE32"/>
      <c r="AF32"/>
      <c r="AG32"/>
      <c r="AH32"/>
    </row>
    <row r="33" spans="1:34" ht="19.5" customHeight="1" thickBot="1" x14ac:dyDescent="0.35">
      <c r="A33" s="743" t="s">
        <v>447</v>
      </c>
      <c r="B33" s="744"/>
      <c r="C33" s="744"/>
      <c r="D33" s="744"/>
      <c r="E33" s="744"/>
      <c r="F33" s="744"/>
      <c r="G33" s="744"/>
      <c r="H33" s="744"/>
      <c r="I33" s="744"/>
      <c r="J33" s="744"/>
      <c r="K33" s="744"/>
      <c r="L33" s="744"/>
      <c r="M33" s="745"/>
    </row>
    <row r="34" spans="1:34" ht="57" thickBot="1" x14ac:dyDescent="0.35">
      <c r="A34" s="157" t="s">
        <v>684</v>
      </c>
      <c r="B34" s="74"/>
      <c r="C34" s="662"/>
      <c r="D34" s="17" t="s">
        <v>36</v>
      </c>
      <c r="E34" s="17" t="s">
        <v>36</v>
      </c>
      <c r="F34" s="17" t="s">
        <v>36</v>
      </c>
      <c r="G34" s="17" t="s">
        <v>36</v>
      </c>
      <c r="H34" s="17" t="s">
        <v>36</v>
      </c>
      <c r="I34" s="17" t="s">
        <v>36</v>
      </c>
      <c r="J34" s="17" t="s">
        <v>36</v>
      </c>
      <c r="K34" s="18" t="s">
        <v>36</v>
      </c>
      <c r="L34" s="18" t="s">
        <v>36</v>
      </c>
      <c r="M34" s="19" t="s">
        <v>36</v>
      </c>
    </row>
    <row r="35" spans="1:34" s="4" customFormat="1" ht="3" customHeight="1" thickBot="1" x14ac:dyDescent="0.3">
      <c r="A35" s="977"/>
      <c r="B35" s="978"/>
      <c r="C35" s="978"/>
      <c r="D35" s="978"/>
      <c r="E35" s="978"/>
      <c r="F35" s="978"/>
      <c r="G35" s="978"/>
      <c r="H35" s="978"/>
      <c r="I35" s="978"/>
      <c r="J35" s="978"/>
      <c r="K35" s="978"/>
      <c r="L35" s="978"/>
      <c r="M35" s="979"/>
      <c r="N35"/>
      <c r="O35"/>
      <c r="P35"/>
      <c r="Q35"/>
      <c r="R35"/>
      <c r="S35"/>
      <c r="T35"/>
      <c r="U35"/>
      <c r="V35"/>
      <c r="W35"/>
      <c r="X35"/>
      <c r="Y35"/>
      <c r="Z35"/>
      <c r="AA35"/>
      <c r="AB35"/>
      <c r="AC35"/>
      <c r="AD35"/>
      <c r="AE35"/>
      <c r="AF35"/>
      <c r="AG35"/>
      <c r="AH35"/>
    </row>
    <row r="36" spans="1:34" ht="40.5" customHeight="1" thickBot="1" x14ac:dyDescent="0.35">
      <c r="A36" s="743" t="s">
        <v>448</v>
      </c>
      <c r="B36" s="744"/>
      <c r="C36" s="744"/>
      <c r="D36" s="744"/>
      <c r="E36" s="744"/>
      <c r="F36" s="744"/>
      <c r="G36" s="744"/>
      <c r="H36" s="744"/>
      <c r="I36" s="744"/>
      <c r="J36" s="744"/>
      <c r="K36" s="744"/>
      <c r="L36" s="744"/>
      <c r="M36" s="745"/>
    </row>
    <row r="37" spans="1:34" ht="57" thickBot="1" x14ac:dyDescent="0.35">
      <c r="A37" s="157" t="s">
        <v>449</v>
      </c>
      <c r="B37" s="74"/>
      <c r="C37" s="662"/>
      <c r="D37" s="116" t="s">
        <v>36</v>
      </c>
      <c r="E37" s="116" t="s">
        <v>36</v>
      </c>
      <c r="F37" s="116" t="s">
        <v>36</v>
      </c>
      <c r="G37" s="116" t="s">
        <v>36</v>
      </c>
      <c r="H37" s="116" t="s">
        <v>36</v>
      </c>
      <c r="I37" s="116" t="s">
        <v>36</v>
      </c>
      <c r="J37" s="116" t="s">
        <v>36</v>
      </c>
      <c r="K37" s="438" t="s">
        <v>36</v>
      </c>
      <c r="L37" s="438" t="s">
        <v>36</v>
      </c>
      <c r="M37" s="127" t="s">
        <v>36</v>
      </c>
    </row>
    <row r="38" spans="1:34" ht="16.5" thickBot="1" x14ac:dyDescent="0.3">
      <c r="A38" s="740" t="s">
        <v>665</v>
      </c>
      <c r="B38" s="741"/>
      <c r="C38" s="741"/>
      <c r="D38" s="741"/>
      <c r="E38" s="741"/>
      <c r="F38" s="741"/>
      <c r="G38" s="741"/>
      <c r="H38" s="741"/>
      <c r="I38" s="741"/>
      <c r="J38" s="741"/>
      <c r="K38" s="741"/>
      <c r="L38" s="741"/>
      <c r="M38" s="742"/>
    </row>
  </sheetData>
  <mergeCells count="27">
    <mergeCell ref="A21:M21"/>
    <mergeCell ref="A18:M18"/>
    <mergeCell ref="A14:M14"/>
    <mergeCell ref="A11:M11"/>
    <mergeCell ref="A7:M7"/>
    <mergeCell ref="A20:M20"/>
    <mergeCell ref="A38:M38"/>
    <mergeCell ref="A36:M36"/>
    <mergeCell ref="A33:M33"/>
    <mergeCell ref="A30:M30"/>
    <mergeCell ref="A27:M27"/>
    <mergeCell ref="A35:M35"/>
    <mergeCell ref="A6:M6"/>
    <mergeCell ref="A4:M4"/>
    <mergeCell ref="D2:M2"/>
    <mergeCell ref="A1:M1"/>
    <mergeCell ref="A32:M32"/>
    <mergeCell ref="A29:M29"/>
    <mergeCell ref="A23:M23"/>
    <mergeCell ref="A26:M26"/>
    <mergeCell ref="D15:M15"/>
    <mergeCell ref="A10:M10"/>
    <mergeCell ref="A13:M13"/>
    <mergeCell ref="A2:A3"/>
    <mergeCell ref="B2:B3"/>
    <mergeCell ref="C2:C3"/>
    <mergeCell ref="A24:M24"/>
  </mergeCells>
  <printOptions horizontalCentered="1"/>
  <pageMargins left="0.25" right="0.25" top="0.75" bottom="0.75" header="0.3" footer="0.3"/>
  <pageSetup scale="5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DC4DE-F3FF-4F5B-B9C0-8091EE22DAAA}">
  <dimension ref="A1:AJ21"/>
  <sheetViews>
    <sheetView zoomScale="110" zoomScaleNormal="110" workbookViewId="0">
      <pane xSplit="1" ySplit="3" topLeftCell="B4" activePane="bottomRight" state="frozen"/>
      <selection pane="topRight" activeCell="B1" sqref="B1"/>
      <selection pane="bottomLeft" activeCell="A4" sqref="A4"/>
      <selection pane="bottomRight" activeCell="D6" sqref="D6"/>
    </sheetView>
  </sheetViews>
  <sheetFormatPr defaultRowHeight="15" x14ac:dyDescent="0.25"/>
  <cols>
    <col min="1" max="1" width="73.5703125" customWidth="1"/>
    <col min="2" max="2" width="45.7109375" customWidth="1"/>
    <col min="3" max="3" width="11.7109375" customWidth="1"/>
    <col min="4" max="13" width="7" bestFit="1" customWidth="1"/>
  </cols>
  <sheetData>
    <row r="1" spans="1:36" ht="33" customHeight="1" thickBot="1" x14ac:dyDescent="0.35">
      <c r="A1" s="747" t="s">
        <v>450</v>
      </c>
      <c r="B1" s="747"/>
      <c r="C1" s="747"/>
      <c r="D1" s="747"/>
      <c r="E1" s="747"/>
      <c r="F1" s="747"/>
      <c r="G1" s="747"/>
      <c r="H1" s="747"/>
      <c r="I1" s="747"/>
      <c r="J1" s="747"/>
      <c r="K1" s="747"/>
      <c r="L1" s="747"/>
      <c r="M1" s="747"/>
    </row>
    <row r="2" spans="1:36" ht="21" customHeight="1" thickBot="1" x14ac:dyDescent="0.35">
      <c r="A2" s="790" t="s">
        <v>218</v>
      </c>
      <c r="B2" s="788" t="s">
        <v>219</v>
      </c>
      <c r="C2" s="987" t="s">
        <v>220</v>
      </c>
      <c r="D2" s="988" t="s">
        <v>14</v>
      </c>
      <c r="E2" s="989"/>
      <c r="F2" s="989"/>
      <c r="G2" s="989"/>
      <c r="H2" s="989"/>
      <c r="I2" s="989"/>
      <c r="J2" s="989"/>
      <c r="K2" s="989"/>
      <c r="L2" s="989"/>
      <c r="M2" s="990"/>
    </row>
    <row r="3" spans="1:36" ht="36" customHeight="1" thickBot="1" x14ac:dyDescent="0.35">
      <c r="A3" s="791"/>
      <c r="B3" s="789"/>
      <c r="C3" s="789"/>
      <c r="D3" s="664">
        <v>2015</v>
      </c>
      <c r="E3" s="664">
        <v>2016</v>
      </c>
      <c r="F3" s="664">
        <v>2017</v>
      </c>
      <c r="G3" s="665">
        <v>2018</v>
      </c>
      <c r="H3" s="665">
        <v>2019</v>
      </c>
      <c r="I3" s="665">
        <v>2020</v>
      </c>
      <c r="J3" s="665">
        <v>2021</v>
      </c>
      <c r="K3" s="666">
        <v>2022</v>
      </c>
      <c r="L3" s="667">
        <v>2023</v>
      </c>
      <c r="M3" s="668">
        <v>2024</v>
      </c>
    </row>
    <row r="4" spans="1:36" ht="19.5" customHeight="1" thickBot="1" x14ac:dyDescent="0.35">
      <c r="A4" s="743" t="s">
        <v>451</v>
      </c>
      <c r="B4" s="744"/>
      <c r="C4" s="744"/>
      <c r="D4" s="744"/>
      <c r="E4" s="744"/>
      <c r="F4" s="744"/>
      <c r="G4" s="744"/>
      <c r="H4" s="744"/>
      <c r="I4" s="744"/>
      <c r="J4" s="744"/>
      <c r="K4" s="744"/>
      <c r="L4" s="744"/>
      <c r="M4" s="745"/>
    </row>
    <row r="5" spans="1:36" ht="56.25" x14ac:dyDescent="0.3">
      <c r="A5" s="151" t="s">
        <v>681</v>
      </c>
      <c r="B5" s="90" t="s">
        <v>683</v>
      </c>
      <c r="C5" s="89" t="s">
        <v>103</v>
      </c>
      <c r="D5" s="17" t="s">
        <v>36</v>
      </c>
      <c r="E5" s="17" t="s">
        <v>36</v>
      </c>
      <c r="F5" s="17" t="s">
        <v>36</v>
      </c>
      <c r="G5" s="17" t="s">
        <v>36</v>
      </c>
      <c r="H5" s="17" t="s">
        <v>36</v>
      </c>
      <c r="I5" s="17" t="s">
        <v>36</v>
      </c>
      <c r="J5" s="17" t="s">
        <v>36</v>
      </c>
      <c r="K5" s="17" t="s">
        <v>36</v>
      </c>
      <c r="L5" s="18">
        <v>5</v>
      </c>
      <c r="M5" s="19">
        <v>1</v>
      </c>
    </row>
    <row r="6" spans="1:36" ht="56.25" x14ac:dyDescent="0.3">
      <c r="A6" s="152" t="s">
        <v>680</v>
      </c>
      <c r="B6" s="90" t="s">
        <v>682</v>
      </c>
      <c r="C6" s="89" t="s">
        <v>103</v>
      </c>
      <c r="D6" s="17">
        <v>0</v>
      </c>
      <c r="E6" s="17">
        <v>0</v>
      </c>
      <c r="F6" s="17">
        <v>0</v>
      </c>
      <c r="G6" s="17">
        <v>0</v>
      </c>
      <c r="H6" s="17">
        <v>0</v>
      </c>
      <c r="I6" s="17">
        <v>1</v>
      </c>
      <c r="J6" s="17">
        <v>2</v>
      </c>
      <c r="K6" s="18">
        <v>1</v>
      </c>
      <c r="L6" s="18">
        <v>3</v>
      </c>
      <c r="M6" s="19">
        <v>3</v>
      </c>
    </row>
    <row r="7" spans="1:36" ht="57" thickBot="1" x14ac:dyDescent="0.35">
      <c r="A7" s="155" t="s">
        <v>452</v>
      </c>
      <c r="B7" s="91" t="s">
        <v>149</v>
      </c>
      <c r="C7" s="84" t="s">
        <v>103</v>
      </c>
      <c r="D7" s="108" t="s">
        <v>36</v>
      </c>
      <c r="E7" s="108" t="s">
        <v>36</v>
      </c>
      <c r="F7" s="108" t="s">
        <v>36</v>
      </c>
      <c r="G7" s="108" t="s">
        <v>36</v>
      </c>
      <c r="H7" s="108" t="s">
        <v>36</v>
      </c>
      <c r="I7" s="108">
        <v>9</v>
      </c>
      <c r="J7" s="108">
        <v>9</v>
      </c>
      <c r="K7" s="109">
        <v>9</v>
      </c>
      <c r="L7" s="109">
        <v>9</v>
      </c>
      <c r="M7" s="118">
        <v>9</v>
      </c>
    </row>
    <row r="8" spans="1:36" s="4" customFormat="1" ht="3" customHeight="1" thickBot="1" x14ac:dyDescent="0.3">
      <c r="A8" s="991"/>
      <c r="B8" s="992"/>
      <c r="C8" s="992"/>
      <c r="D8" s="992"/>
      <c r="E8" s="992"/>
      <c r="F8" s="992"/>
      <c r="G8" s="992"/>
      <c r="H8" s="992"/>
      <c r="I8" s="992"/>
      <c r="J8" s="992"/>
      <c r="K8" s="992"/>
      <c r="L8" s="992"/>
      <c r="M8" s="993"/>
      <c r="N8"/>
      <c r="O8"/>
      <c r="P8"/>
      <c r="Q8"/>
      <c r="R8"/>
      <c r="S8"/>
      <c r="T8"/>
      <c r="U8"/>
      <c r="V8"/>
      <c r="W8"/>
      <c r="X8"/>
      <c r="Y8"/>
      <c r="Z8"/>
      <c r="AA8"/>
      <c r="AB8"/>
      <c r="AC8"/>
      <c r="AD8"/>
      <c r="AE8"/>
      <c r="AF8"/>
      <c r="AG8"/>
      <c r="AH8"/>
      <c r="AI8"/>
      <c r="AJ8"/>
    </row>
    <row r="9" spans="1:36" ht="19.5" customHeight="1" thickBot="1" x14ac:dyDescent="0.35">
      <c r="A9" s="743" t="s">
        <v>453</v>
      </c>
      <c r="B9" s="744"/>
      <c r="C9" s="744"/>
      <c r="D9" s="744"/>
      <c r="E9" s="744"/>
      <c r="F9" s="744"/>
      <c r="G9" s="744"/>
      <c r="H9" s="744"/>
      <c r="I9" s="744"/>
      <c r="J9" s="744"/>
      <c r="K9" s="744"/>
      <c r="L9" s="744"/>
      <c r="M9" s="745"/>
    </row>
    <row r="10" spans="1:36" ht="75" x14ac:dyDescent="0.3">
      <c r="A10" s="700" t="s">
        <v>679</v>
      </c>
      <c r="B10" s="727"/>
      <c r="C10" s="727"/>
      <c r="D10" s="728" t="s">
        <v>36</v>
      </c>
      <c r="E10" s="728" t="s">
        <v>36</v>
      </c>
      <c r="F10" s="728" t="s">
        <v>36</v>
      </c>
      <c r="G10" s="728" t="s">
        <v>36</v>
      </c>
      <c r="H10" s="728" t="s">
        <v>36</v>
      </c>
      <c r="I10" s="728" t="s">
        <v>36</v>
      </c>
      <c r="J10" s="728" t="s">
        <v>36</v>
      </c>
      <c r="K10" s="728" t="s">
        <v>36</v>
      </c>
      <c r="L10" s="728" t="s">
        <v>36</v>
      </c>
      <c r="M10" s="19" t="s">
        <v>36</v>
      </c>
    </row>
    <row r="11" spans="1:36" ht="28.5" customHeight="1" thickBot="1" x14ac:dyDescent="0.35">
      <c r="A11" s="156" t="s">
        <v>678</v>
      </c>
      <c r="B11" s="144"/>
      <c r="C11" s="145"/>
      <c r="D11" s="108" t="s">
        <v>36</v>
      </c>
      <c r="E11" s="108" t="s">
        <v>36</v>
      </c>
      <c r="F11" s="108" t="s">
        <v>36</v>
      </c>
      <c r="G11" s="108" t="s">
        <v>36</v>
      </c>
      <c r="H11" s="108" t="s">
        <v>36</v>
      </c>
      <c r="I11" s="108" t="s">
        <v>36</v>
      </c>
      <c r="J11" s="108" t="s">
        <v>36</v>
      </c>
      <c r="K11" s="109" t="s">
        <v>36</v>
      </c>
      <c r="L11" s="109" t="s">
        <v>36</v>
      </c>
      <c r="M11" s="118" t="s">
        <v>36</v>
      </c>
    </row>
    <row r="12" spans="1:36" s="4" customFormat="1" ht="3" customHeight="1" thickBot="1" x14ac:dyDescent="0.3">
      <c r="A12" s="991"/>
      <c r="B12" s="992"/>
      <c r="C12" s="992"/>
      <c r="D12" s="992"/>
      <c r="E12" s="992"/>
      <c r="F12" s="992"/>
      <c r="G12" s="992"/>
      <c r="H12" s="992"/>
      <c r="I12" s="992"/>
      <c r="J12" s="992"/>
      <c r="K12" s="992"/>
      <c r="L12" s="992"/>
      <c r="M12" s="993"/>
      <c r="N12"/>
      <c r="O12"/>
      <c r="P12"/>
      <c r="Q12"/>
      <c r="R12"/>
      <c r="S12"/>
      <c r="T12"/>
      <c r="U12"/>
      <c r="V12"/>
      <c r="W12"/>
      <c r="X12"/>
      <c r="Y12"/>
      <c r="Z12"/>
      <c r="AA12"/>
      <c r="AB12"/>
      <c r="AC12"/>
      <c r="AD12"/>
      <c r="AE12"/>
      <c r="AF12"/>
      <c r="AG12"/>
      <c r="AH12"/>
      <c r="AI12"/>
      <c r="AJ12"/>
    </row>
    <row r="13" spans="1:36" ht="19.5" customHeight="1" thickBot="1" x14ac:dyDescent="0.35">
      <c r="A13" s="743" t="s">
        <v>454</v>
      </c>
      <c r="B13" s="744"/>
      <c r="C13" s="744"/>
      <c r="D13" s="744"/>
      <c r="E13" s="744"/>
      <c r="F13" s="744"/>
      <c r="G13" s="744"/>
      <c r="H13" s="744"/>
      <c r="I13" s="744"/>
      <c r="J13" s="744"/>
      <c r="K13" s="744"/>
      <c r="L13" s="744"/>
      <c r="M13" s="745"/>
    </row>
    <row r="14" spans="1:36" ht="75.75" thickBot="1" x14ac:dyDescent="0.35">
      <c r="A14" s="151" t="s">
        <v>677</v>
      </c>
      <c r="B14" s="67" t="s">
        <v>455</v>
      </c>
      <c r="C14" s="69" t="s">
        <v>103</v>
      </c>
      <c r="D14" s="17" t="s">
        <v>36</v>
      </c>
      <c r="E14" s="17" t="s">
        <v>36</v>
      </c>
      <c r="F14" s="37">
        <v>353</v>
      </c>
      <c r="G14" s="37">
        <v>627</v>
      </c>
      <c r="H14" s="37">
        <v>1000</v>
      </c>
      <c r="I14" s="17" t="s">
        <v>36</v>
      </c>
      <c r="J14" s="17" t="s">
        <v>36</v>
      </c>
      <c r="K14" s="17" t="s">
        <v>36</v>
      </c>
      <c r="L14" s="18" t="s">
        <v>36</v>
      </c>
      <c r="M14" s="19" t="s">
        <v>36</v>
      </c>
    </row>
    <row r="15" spans="1:36" s="4" customFormat="1" ht="3" customHeight="1" thickBot="1" x14ac:dyDescent="0.3">
      <c r="A15" s="991"/>
      <c r="B15" s="992"/>
      <c r="C15" s="992"/>
      <c r="D15" s="992"/>
      <c r="E15" s="992"/>
      <c r="F15" s="992"/>
      <c r="G15" s="992"/>
      <c r="H15" s="992"/>
      <c r="I15" s="992"/>
      <c r="J15" s="992"/>
      <c r="K15" s="992"/>
      <c r="L15" s="992"/>
      <c r="M15" s="993"/>
      <c r="N15"/>
      <c r="O15"/>
      <c r="P15"/>
      <c r="Q15"/>
      <c r="R15"/>
      <c r="S15"/>
      <c r="T15"/>
      <c r="U15"/>
      <c r="V15"/>
      <c r="W15"/>
      <c r="X15"/>
      <c r="Y15"/>
      <c r="Z15"/>
      <c r="AA15"/>
      <c r="AB15"/>
      <c r="AC15"/>
      <c r="AD15"/>
      <c r="AE15"/>
      <c r="AF15"/>
      <c r="AG15"/>
      <c r="AH15"/>
      <c r="AI15"/>
      <c r="AJ15"/>
    </row>
    <row r="16" spans="1:36" ht="19.5" customHeight="1" thickBot="1" x14ac:dyDescent="0.35">
      <c r="A16" s="743" t="s">
        <v>456</v>
      </c>
      <c r="B16" s="744"/>
      <c r="C16" s="744"/>
      <c r="D16" s="744"/>
      <c r="E16" s="744"/>
      <c r="F16" s="744"/>
      <c r="G16" s="744"/>
      <c r="H16" s="744"/>
      <c r="I16" s="744"/>
      <c r="J16" s="744"/>
      <c r="K16" s="744"/>
      <c r="L16" s="744"/>
      <c r="M16" s="745"/>
    </row>
    <row r="17" spans="1:36" ht="57" thickBot="1" x14ac:dyDescent="0.35">
      <c r="A17" s="156" t="s">
        <v>676</v>
      </c>
      <c r="B17" s="144"/>
      <c r="C17" s="145"/>
      <c r="D17" s="108" t="s">
        <v>36</v>
      </c>
      <c r="E17" s="108" t="s">
        <v>36</v>
      </c>
      <c r="F17" s="108" t="s">
        <v>36</v>
      </c>
      <c r="G17" s="108" t="s">
        <v>36</v>
      </c>
      <c r="H17" s="108" t="s">
        <v>36</v>
      </c>
      <c r="I17" s="108" t="s">
        <v>36</v>
      </c>
      <c r="J17" s="108" t="s">
        <v>36</v>
      </c>
      <c r="K17" s="109" t="s">
        <v>36</v>
      </c>
      <c r="L17" s="109" t="s">
        <v>36</v>
      </c>
      <c r="M17" s="118" t="s">
        <v>36</v>
      </c>
    </row>
    <row r="18" spans="1:36" s="4" customFormat="1" ht="3" customHeight="1" thickBot="1" x14ac:dyDescent="0.3">
      <c r="A18" s="991"/>
      <c r="B18" s="992"/>
      <c r="C18" s="992"/>
      <c r="D18" s="992"/>
      <c r="E18" s="992"/>
      <c r="F18" s="992"/>
      <c r="G18" s="992"/>
      <c r="H18" s="992"/>
      <c r="I18" s="992"/>
      <c r="J18" s="992"/>
      <c r="K18" s="992"/>
      <c r="L18" s="992"/>
      <c r="M18" s="993"/>
      <c r="N18"/>
      <c r="O18"/>
      <c r="P18"/>
      <c r="Q18"/>
      <c r="R18"/>
      <c r="S18"/>
      <c r="T18"/>
      <c r="U18"/>
      <c r="V18"/>
      <c r="W18"/>
      <c r="X18"/>
      <c r="Y18"/>
      <c r="Z18"/>
      <c r="AA18"/>
      <c r="AB18"/>
      <c r="AC18"/>
      <c r="AD18"/>
      <c r="AE18"/>
      <c r="AF18"/>
      <c r="AG18"/>
      <c r="AH18"/>
      <c r="AI18"/>
      <c r="AJ18"/>
    </row>
    <row r="19" spans="1:36" ht="19.5" customHeight="1" thickBot="1" x14ac:dyDescent="0.35">
      <c r="A19" s="743" t="s">
        <v>457</v>
      </c>
      <c r="B19" s="744"/>
      <c r="C19" s="744"/>
      <c r="D19" s="744"/>
      <c r="E19" s="744"/>
      <c r="F19" s="744"/>
      <c r="G19" s="744"/>
      <c r="H19" s="744"/>
      <c r="I19" s="744"/>
      <c r="J19" s="744"/>
      <c r="K19" s="744"/>
      <c r="L19" s="744"/>
      <c r="M19" s="745"/>
    </row>
    <row r="20" spans="1:36" ht="132" thickBot="1" x14ac:dyDescent="0.35">
      <c r="A20" s="156" t="s">
        <v>458</v>
      </c>
      <c r="B20" s="144"/>
      <c r="C20" s="145"/>
      <c r="D20" s="108" t="s">
        <v>36</v>
      </c>
      <c r="E20" s="108" t="s">
        <v>36</v>
      </c>
      <c r="F20" s="108" t="s">
        <v>36</v>
      </c>
      <c r="G20" s="108" t="s">
        <v>36</v>
      </c>
      <c r="H20" s="108" t="s">
        <v>36</v>
      </c>
      <c r="I20" s="108" t="s">
        <v>36</v>
      </c>
      <c r="J20" s="108" t="s">
        <v>36</v>
      </c>
      <c r="K20" s="109" t="s">
        <v>36</v>
      </c>
      <c r="L20" s="109" t="s">
        <v>36</v>
      </c>
      <c r="M20" s="118" t="s">
        <v>36</v>
      </c>
    </row>
    <row r="21" spans="1:36" ht="19.5" thickBot="1" x14ac:dyDescent="0.35">
      <c r="A21" s="792" t="s">
        <v>628</v>
      </c>
      <c r="B21" s="793"/>
      <c r="C21" s="793"/>
      <c r="D21" s="793"/>
      <c r="E21" s="793"/>
      <c r="F21" s="793"/>
      <c r="G21" s="793"/>
      <c r="H21" s="793"/>
      <c r="I21" s="793"/>
      <c r="J21" s="793"/>
      <c r="K21" s="793"/>
      <c r="L21" s="793"/>
      <c r="M21" s="794"/>
    </row>
  </sheetData>
  <mergeCells count="15">
    <mergeCell ref="A8:M8"/>
    <mergeCell ref="A4:M4"/>
    <mergeCell ref="A18:M18"/>
    <mergeCell ref="A21:M21"/>
    <mergeCell ref="A19:M19"/>
    <mergeCell ref="A16:M16"/>
    <mergeCell ref="A15:M15"/>
    <mergeCell ref="A13:M13"/>
    <mergeCell ref="A12:M12"/>
    <mergeCell ref="A9:M9"/>
    <mergeCell ref="A2:A3"/>
    <mergeCell ref="B2:B3"/>
    <mergeCell ref="C2:C3"/>
    <mergeCell ref="A1:M1"/>
    <mergeCell ref="D2:M2"/>
  </mergeCells>
  <printOptions horizontalCentered="1"/>
  <pageMargins left="0.25" right="0.25" top="0.75" bottom="0.75" header="0.3" footer="0.3"/>
  <pageSetup scale="5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17942-2C7D-46A2-865A-21BB8D2F0A60}">
  <dimension ref="A1:AJ32"/>
  <sheetViews>
    <sheetView zoomScaleNormal="100" workbookViewId="0">
      <pane xSplit="1" ySplit="3" topLeftCell="B31" activePane="bottomRight" state="frozen"/>
      <selection pane="topRight" activeCell="B1" sqref="B1"/>
      <selection pane="bottomLeft" activeCell="A4" sqref="A4"/>
      <selection pane="bottomRight" activeCell="A6" sqref="A6:M6"/>
    </sheetView>
  </sheetViews>
  <sheetFormatPr defaultRowHeight="15" x14ac:dyDescent="0.25"/>
  <cols>
    <col min="1" max="1" width="71.140625" customWidth="1"/>
    <col min="2" max="2" width="45.7109375" customWidth="1"/>
    <col min="3" max="3" width="11.7109375" customWidth="1"/>
    <col min="4" max="4" width="10.7109375" customWidth="1"/>
    <col min="5" max="5" width="12.140625" customWidth="1"/>
    <col min="6" max="13" width="10.7109375" customWidth="1"/>
  </cols>
  <sheetData>
    <row r="1" spans="1:36" ht="33" customHeight="1" thickBot="1" x14ac:dyDescent="0.35">
      <c r="A1" s="746" t="s">
        <v>459</v>
      </c>
      <c r="B1" s="747"/>
      <c r="C1" s="747"/>
      <c r="D1" s="747"/>
      <c r="E1" s="747"/>
      <c r="F1" s="747"/>
      <c r="G1" s="747"/>
      <c r="H1" s="747"/>
      <c r="I1" s="747"/>
      <c r="J1" s="747"/>
      <c r="K1" s="747"/>
      <c r="L1" s="747"/>
      <c r="M1" s="747"/>
    </row>
    <row r="2" spans="1:36" ht="21" customHeight="1" x14ac:dyDescent="0.3">
      <c r="A2" s="1000" t="s">
        <v>218</v>
      </c>
      <c r="B2" s="1002" t="s">
        <v>219</v>
      </c>
      <c r="C2" s="1002" t="s">
        <v>220</v>
      </c>
      <c r="D2" s="1004" t="s">
        <v>14</v>
      </c>
      <c r="E2" s="1005"/>
      <c r="F2" s="1005"/>
      <c r="G2" s="1005"/>
      <c r="H2" s="1005"/>
      <c r="I2" s="1005"/>
      <c r="J2" s="1005"/>
      <c r="K2" s="1005"/>
      <c r="L2" s="1005"/>
      <c r="M2" s="1006"/>
    </row>
    <row r="3" spans="1:36" ht="36" customHeight="1" thickBot="1" x14ac:dyDescent="0.35">
      <c r="A3" s="1001"/>
      <c r="B3" s="1003"/>
      <c r="C3" s="1003"/>
      <c r="D3" s="669">
        <v>2015</v>
      </c>
      <c r="E3" s="669">
        <v>2016</v>
      </c>
      <c r="F3" s="669">
        <v>2017</v>
      </c>
      <c r="G3" s="669">
        <v>2018</v>
      </c>
      <c r="H3" s="669">
        <v>2019</v>
      </c>
      <c r="I3" s="669">
        <v>2020</v>
      </c>
      <c r="J3" s="669">
        <v>2021</v>
      </c>
      <c r="K3" s="670">
        <v>2022</v>
      </c>
      <c r="L3" s="670">
        <v>2023</v>
      </c>
      <c r="M3" s="673">
        <v>2024</v>
      </c>
    </row>
    <row r="4" spans="1:36" ht="19.5" customHeight="1" thickBot="1" x14ac:dyDescent="0.35">
      <c r="A4" s="743" t="s">
        <v>460</v>
      </c>
      <c r="B4" s="744"/>
      <c r="C4" s="744"/>
      <c r="D4" s="744"/>
      <c r="E4" s="744"/>
      <c r="F4" s="744"/>
      <c r="G4" s="744"/>
      <c r="H4" s="744"/>
      <c r="I4" s="744"/>
      <c r="J4" s="744"/>
      <c r="K4" s="744"/>
      <c r="L4" s="744"/>
      <c r="M4" s="745"/>
    </row>
    <row r="5" spans="1:36" ht="38.25" thickBot="1" x14ac:dyDescent="0.35">
      <c r="A5" s="157" t="s">
        <v>675</v>
      </c>
      <c r="B5" s="672"/>
      <c r="C5" s="116"/>
      <c r="D5" s="17" t="s">
        <v>36</v>
      </c>
      <c r="E5" s="17" t="s">
        <v>36</v>
      </c>
      <c r="F5" s="17" t="s">
        <v>36</v>
      </c>
      <c r="G5" s="17" t="s">
        <v>36</v>
      </c>
      <c r="H5" s="17" t="s">
        <v>36</v>
      </c>
      <c r="I5" s="17" t="s">
        <v>36</v>
      </c>
      <c r="J5" s="17" t="s">
        <v>36</v>
      </c>
      <c r="K5" s="18" t="s">
        <v>36</v>
      </c>
      <c r="L5" s="18" t="s">
        <v>36</v>
      </c>
      <c r="M5" s="19" t="s">
        <v>36</v>
      </c>
    </row>
    <row r="6" spans="1:36" ht="19.5" customHeight="1" thickBot="1" x14ac:dyDescent="0.35">
      <c r="A6" s="901" t="s">
        <v>461</v>
      </c>
      <c r="B6" s="902"/>
      <c r="C6" s="902"/>
      <c r="D6" s="902"/>
      <c r="E6" s="902"/>
      <c r="F6" s="902"/>
      <c r="G6" s="902"/>
      <c r="H6" s="902"/>
      <c r="I6" s="902"/>
      <c r="J6" s="902"/>
      <c r="K6" s="902"/>
      <c r="L6" s="902"/>
      <c r="M6" s="903"/>
    </row>
    <row r="7" spans="1:36" s="4" customFormat="1" ht="3" customHeight="1" thickBot="1" x14ac:dyDescent="0.3">
      <c r="A7" s="994"/>
      <c r="B7" s="995"/>
      <c r="C7" s="995"/>
      <c r="D7" s="995"/>
      <c r="E7" s="995"/>
      <c r="F7" s="995"/>
      <c r="G7" s="995"/>
      <c r="H7" s="995"/>
      <c r="I7" s="995"/>
      <c r="J7" s="995"/>
      <c r="K7" s="995"/>
      <c r="L7" s="995"/>
      <c r="M7" s="996"/>
      <c r="N7"/>
      <c r="O7"/>
      <c r="P7"/>
      <c r="Q7"/>
      <c r="R7"/>
      <c r="S7"/>
      <c r="T7"/>
      <c r="U7"/>
      <c r="V7"/>
      <c r="W7"/>
      <c r="X7"/>
      <c r="Y7"/>
      <c r="Z7"/>
      <c r="AA7"/>
      <c r="AB7"/>
      <c r="AC7"/>
      <c r="AD7"/>
      <c r="AE7"/>
      <c r="AF7"/>
      <c r="AG7"/>
      <c r="AH7"/>
      <c r="AI7"/>
      <c r="AJ7"/>
    </row>
    <row r="8" spans="1:36" ht="57" customHeight="1" thickBot="1" x14ac:dyDescent="0.35">
      <c r="A8" s="156" t="s">
        <v>674</v>
      </c>
      <c r="B8" s="156" t="s">
        <v>673</v>
      </c>
      <c r="C8" s="145"/>
      <c r="D8" s="997" t="s">
        <v>462</v>
      </c>
      <c r="E8" s="998"/>
      <c r="F8" s="998"/>
      <c r="G8" s="998"/>
      <c r="H8" s="998"/>
      <c r="I8" s="998"/>
      <c r="J8" s="998"/>
      <c r="K8" s="998"/>
      <c r="L8" s="998"/>
      <c r="M8" s="999"/>
    </row>
    <row r="9" spans="1:36" s="4" customFormat="1" ht="3" customHeight="1" thickBot="1" x14ac:dyDescent="0.3">
      <c r="A9" s="994"/>
      <c r="B9" s="995"/>
      <c r="C9" s="995"/>
      <c r="D9" s="995"/>
      <c r="E9" s="995"/>
      <c r="F9" s="995"/>
      <c r="G9" s="995"/>
      <c r="H9" s="995"/>
      <c r="I9" s="995"/>
      <c r="J9" s="995"/>
      <c r="K9" s="995"/>
      <c r="L9" s="995"/>
      <c r="M9" s="996"/>
      <c r="N9"/>
      <c r="O9"/>
      <c r="P9"/>
      <c r="Q9"/>
      <c r="R9"/>
      <c r="S9"/>
      <c r="T9"/>
      <c r="U9"/>
      <c r="V9"/>
      <c r="W9"/>
      <c r="X9"/>
      <c r="Y9"/>
      <c r="Z9"/>
      <c r="AA9"/>
      <c r="AB9"/>
      <c r="AC9"/>
      <c r="AD9"/>
      <c r="AE9"/>
      <c r="AF9"/>
      <c r="AG9"/>
      <c r="AH9"/>
      <c r="AI9"/>
      <c r="AJ9"/>
    </row>
    <row r="10" spans="1:36" ht="19.5" customHeight="1" thickBot="1" x14ac:dyDescent="0.35">
      <c r="A10" s="743" t="s">
        <v>463</v>
      </c>
      <c r="B10" s="744"/>
      <c r="C10" s="744"/>
      <c r="D10" s="744"/>
      <c r="E10" s="744"/>
      <c r="F10" s="744"/>
      <c r="G10" s="744"/>
      <c r="H10" s="744"/>
      <c r="I10" s="744"/>
      <c r="J10" s="744"/>
      <c r="K10" s="744"/>
      <c r="L10" s="744"/>
      <c r="M10" s="745"/>
    </row>
    <row r="11" spans="1:36" ht="46.5" customHeight="1" thickBot="1" x14ac:dyDescent="0.35">
      <c r="A11" s="156" t="s">
        <v>464</v>
      </c>
      <c r="B11" s="144"/>
      <c r="C11" s="145"/>
      <c r="D11" s="108" t="s">
        <v>36</v>
      </c>
      <c r="E11" s="108" t="s">
        <v>36</v>
      </c>
      <c r="F11" s="108" t="s">
        <v>36</v>
      </c>
      <c r="G11" s="108" t="s">
        <v>36</v>
      </c>
      <c r="H11" s="108" t="s">
        <v>36</v>
      </c>
      <c r="I11" s="108" t="s">
        <v>36</v>
      </c>
      <c r="J11" s="108" t="s">
        <v>36</v>
      </c>
      <c r="K11" s="109" t="s">
        <v>36</v>
      </c>
      <c r="L11" s="109" t="s">
        <v>36</v>
      </c>
      <c r="M11" s="118" t="s">
        <v>36</v>
      </c>
    </row>
    <row r="12" spans="1:36" s="4" customFormat="1" ht="3" customHeight="1" thickBot="1" x14ac:dyDescent="0.3">
      <c r="A12" s="994"/>
      <c r="B12" s="995"/>
      <c r="C12" s="995"/>
      <c r="D12" s="995"/>
      <c r="E12" s="995"/>
      <c r="F12" s="995"/>
      <c r="G12" s="995"/>
      <c r="H12" s="995"/>
      <c r="I12" s="995"/>
      <c r="J12" s="995"/>
      <c r="K12" s="995"/>
      <c r="L12" s="995"/>
      <c r="M12" s="996"/>
      <c r="N12"/>
      <c r="O12"/>
      <c r="P12"/>
      <c r="Q12"/>
      <c r="R12"/>
      <c r="S12"/>
      <c r="T12"/>
      <c r="U12"/>
      <c r="V12"/>
      <c r="W12"/>
      <c r="X12"/>
      <c r="Y12"/>
      <c r="Z12"/>
      <c r="AA12"/>
      <c r="AB12"/>
      <c r="AC12"/>
      <c r="AD12"/>
      <c r="AE12"/>
      <c r="AF12"/>
      <c r="AG12"/>
      <c r="AH12"/>
      <c r="AI12"/>
      <c r="AJ12"/>
    </row>
    <row r="13" spans="1:36" ht="19.5" customHeight="1" thickBot="1" x14ac:dyDescent="0.35">
      <c r="A13" s="743" t="s">
        <v>465</v>
      </c>
      <c r="B13" s="744"/>
      <c r="C13" s="744"/>
      <c r="D13" s="744"/>
      <c r="E13" s="744"/>
      <c r="F13" s="744"/>
      <c r="G13" s="744"/>
      <c r="H13" s="744"/>
      <c r="I13" s="744"/>
      <c r="J13" s="744"/>
      <c r="K13" s="744"/>
      <c r="L13" s="744"/>
      <c r="M13" s="745"/>
    </row>
    <row r="14" spans="1:36" ht="38.25" thickBot="1" x14ac:dyDescent="0.35">
      <c r="A14" s="156" t="s">
        <v>466</v>
      </c>
      <c r="B14" s="144"/>
      <c r="C14" s="145"/>
      <c r="D14" s="108" t="s">
        <v>36</v>
      </c>
      <c r="E14" s="108" t="s">
        <v>36</v>
      </c>
      <c r="F14" s="108" t="s">
        <v>36</v>
      </c>
      <c r="G14" s="108" t="s">
        <v>36</v>
      </c>
      <c r="H14" s="108" t="s">
        <v>36</v>
      </c>
      <c r="I14" s="108" t="s">
        <v>36</v>
      </c>
      <c r="J14" s="108" t="s">
        <v>36</v>
      </c>
      <c r="K14" s="109" t="s">
        <v>36</v>
      </c>
      <c r="L14" s="109" t="s">
        <v>36</v>
      </c>
      <c r="M14" s="118" t="s">
        <v>36</v>
      </c>
    </row>
    <row r="15" spans="1:36" s="4" customFormat="1" ht="3" customHeight="1" thickBot="1" x14ac:dyDescent="0.3">
      <c r="A15" s="994"/>
      <c r="B15" s="995"/>
      <c r="C15" s="995"/>
      <c r="D15" s="995"/>
      <c r="E15" s="995"/>
      <c r="F15" s="995"/>
      <c r="G15" s="995"/>
      <c r="H15" s="995"/>
      <c r="I15" s="995"/>
      <c r="J15" s="995"/>
      <c r="K15" s="995"/>
      <c r="L15" s="995"/>
      <c r="M15" s="996"/>
      <c r="N15"/>
      <c r="O15"/>
      <c r="P15"/>
      <c r="Q15"/>
      <c r="R15"/>
      <c r="S15"/>
      <c r="T15"/>
      <c r="U15"/>
      <c r="V15"/>
      <c r="W15"/>
      <c r="X15"/>
      <c r="Y15"/>
      <c r="Z15"/>
      <c r="AA15"/>
      <c r="AB15"/>
      <c r="AC15"/>
      <c r="AD15"/>
      <c r="AE15"/>
      <c r="AF15"/>
      <c r="AG15"/>
      <c r="AH15"/>
      <c r="AI15"/>
      <c r="AJ15"/>
    </row>
    <row r="16" spans="1:36" ht="19.5" customHeight="1" thickBot="1" x14ac:dyDescent="0.35">
      <c r="A16" s="743" t="s">
        <v>467</v>
      </c>
      <c r="B16" s="744"/>
      <c r="C16" s="744"/>
      <c r="D16" s="744"/>
      <c r="E16" s="744"/>
      <c r="F16" s="744"/>
      <c r="G16" s="744"/>
      <c r="H16" s="744"/>
      <c r="I16" s="744"/>
      <c r="J16" s="744"/>
      <c r="K16" s="744"/>
      <c r="L16" s="744"/>
      <c r="M16" s="745"/>
    </row>
    <row r="17" spans="1:36" ht="19.5" thickBot="1" x14ac:dyDescent="0.35">
      <c r="A17" s="156" t="s">
        <v>468</v>
      </c>
      <c r="B17" s="144"/>
      <c r="C17" s="145"/>
      <c r="D17" s="85" t="s">
        <v>36</v>
      </c>
      <c r="E17" s="85" t="s">
        <v>36</v>
      </c>
      <c r="F17" s="85" t="s">
        <v>36</v>
      </c>
      <c r="G17" s="85" t="s">
        <v>36</v>
      </c>
      <c r="H17" s="85" t="s">
        <v>36</v>
      </c>
      <c r="I17" s="85" t="s">
        <v>36</v>
      </c>
      <c r="J17" s="85" t="s">
        <v>36</v>
      </c>
      <c r="K17" s="671" t="s">
        <v>36</v>
      </c>
      <c r="L17" s="671" t="s">
        <v>36</v>
      </c>
      <c r="M17" s="1081" t="s">
        <v>36</v>
      </c>
    </row>
    <row r="18" spans="1:36" s="4" customFormat="1" ht="3" customHeight="1" thickBot="1" x14ac:dyDescent="0.3">
      <c r="A18" s="994"/>
      <c r="B18" s="995"/>
      <c r="C18" s="995"/>
      <c r="D18" s="995"/>
      <c r="E18" s="995"/>
      <c r="F18" s="995"/>
      <c r="G18" s="995"/>
      <c r="H18" s="995"/>
      <c r="I18" s="995"/>
      <c r="J18" s="995"/>
      <c r="K18" s="995"/>
      <c r="L18" s="995"/>
      <c r="M18" s="996"/>
      <c r="N18"/>
      <c r="O18"/>
      <c r="P18"/>
      <c r="Q18"/>
      <c r="R18"/>
      <c r="S18"/>
      <c r="T18"/>
      <c r="U18"/>
      <c r="V18"/>
      <c r="W18"/>
      <c r="X18"/>
      <c r="Y18"/>
      <c r="Z18"/>
      <c r="AA18"/>
      <c r="AB18"/>
      <c r="AC18"/>
      <c r="AD18"/>
      <c r="AE18"/>
      <c r="AF18"/>
      <c r="AG18"/>
      <c r="AH18"/>
      <c r="AI18"/>
      <c r="AJ18"/>
    </row>
    <row r="19" spans="1:36" ht="19.5" customHeight="1" thickBot="1" x14ac:dyDescent="0.35">
      <c r="A19" s="743" t="s">
        <v>469</v>
      </c>
      <c r="B19" s="744"/>
      <c r="C19" s="744"/>
      <c r="D19" s="744"/>
      <c r="E19" s="744"/>
      <c r="F19" s="744"/>
      <c r="G19" s="744"/>
      <c r="H19" s="744"/>
      <c r="I19" s="744"/>
      <c r="J19" s="744"/>
      <c r="K19" s="744"/>
      <c r="L19" s="744"/>
      <c r="M19" s="745"/>
    </row>
    <row r="20" spans="1:36" ht="57" thickBot="1" x14ac:dyDescent="0.35">
      <c r="A20" s="156" t="s">
        <v>672</v>
      </c>
      <c r="B20" s="144"/>
      <c r="C20" s="145"/>
      <c r="D20" s="108" t="s">
        <v>36</v>
      </c>
      <c r="E20" s="350" t="s">
        <v>470</v>
      </c>
      <c r="F20" s="108" t="s">
        <v>36</v>
      </c>
      <c r="G20" s="108" t="s">
        <v>36</v>
      </c>
      <c r="H20" s="108" t="s">
        <v>36</v>
      </c>
      <c r="I20" s="108" t="s">
        <v>36</v>
      </c>
      <c r="J20" s="108" t="s">
        <v>36</v>
      </c>
      <c r="K20" s="109" t="s">
        <v>36</v>
      </c>
      <c r="L20" s="109" t="s">
        <v>36</v>
      </c>
      <c r="M20" s="118" t="s">
        <v>36</v>
      </c>
    </row>
    <row r="21" spans="1:36" s="4" customFormat="1" ht="3" customHeight="1" thickBot="1" x14ac:dyDescent="0.3">
      <c r="A21" s="994"/>
      <c r="B21" s="995"/>
      <c r="C21" s="995"/>
      <c r="D21" s="995"/>
      <c r="E21" s="995"/>
      <c r="F21" s="995"/>
      <c r="G21" s="995"/>
      <c r="H21" s="995"/>
      <c r="I21" s="995"/>
      <c r="J21" s="995"/>
      <c r="K21" s="995"/>
      <c r="L21" s="995"/>
      <c r="M21" s="996"/>
      <c r="N21"/>
      <c r="O21"/>
      <c r="P21"/>
      <c r="Q21"/>
      <c r="R21"/>
      <c r="S21"/>
      <c r="T21"/>
      <c r="U21"/>
      <c r="V21"/>
      <c r="W21"/>
      <c r="X21"/>
      <c r="Y21"/>
      <c r="Z21"/>
      <c r="AA21"/>
      <c r="AB21"/>
      <c r="AC21"/>
      <c r="AD21"/>
      <c r="AE21"/>
      <c r="AF21"/>
      <c r="AG21"/>
      <c r="AH21"/>
      <c r="AI21"/>
      <c r="AJ21"/>
    </row>
    <row r="22" spans="1:36" ht="39.75" customHeight="1" thickBot="1" x14ac:dyDescent="0.35">
      <c r="A22" s="743" t="s">
        <v>471</v>
      </c>
      <c r="B22" s="744"/>
      <c r="C22" s="744"/>
      <c r="D22" s="744"/>
      <c r="E22" s="744"/>
      <c r="F22" s="744"/>
      <c r="G22" s="744"/>
      <c r="H22" s="744"/>
      <c r="I22" s="744"/>
      <c r="J22" s="744"/>
      <c r="K22" s="744"/>
      <c r="L22" s="744"/>
      <c r="M22" s="745"/>
    </row>
    <row r="23" spans="1:36" ht="63.75" customHeight="1" thickBot="1" x14ac:dyDescent="0.35">
      <c r="A23" s="156" t="s">
        <v>472</v>
      </c>
      <c r="B23" s="144"/>
      <c r="C23" s="145"/>
      <c r="D23" s="108" t="s">
        <v>36</v>
      </c>
      <c r="E23" s="108" t="s">
        <v>36</v>
      </c>
      <c r="F23" s="108" t="s">
        <v>36</v>
      </c>
      <c r="G23" s="108" t="s">
        <v>36</v>
      </c>
      <c r="H23" s="108" t="s">
        <v>36</v>
      </c>
      <c r="I23" s="108" t="s">
        <v>36</v>
      </c>
      <c r="J23" s="108" t="s">
        <v>36</v>
      </c>
      <c r="K23" s="109" t="s">
        <v>36</v>
      </c>
      <c r="L23" s="109" t="s">
        <v>36</v>
      </c>
      <c r="M23" s="118" t="s">
        <v>36</v>
      </c>
    </row>
    <row r="24" spans="1:36" s="4" customFormat="1" ht="3" customHeight="1" thickBot="1" x14ac:dyDescent="0.3">
      <c r="A24" s="994"/>
      <c r="B24" s="995"/>
      <c r="C24" s="995"/>
      <c r="D24" s="995"/>
      <c r="E24" s="995"/>
      <c r="F24" s="995"/>
      <c r="G24" s="995"/>
      <c r="H24" s="995"/>
      <c r="I24" s="995"/>
      <c r="J24" s="995"/>
      <c r="K24" s="995"/>
      <c r="L24" s="995"/>
      <c r="M24" s="996"/>
      <c r="N24"/>
      <c r="O24"/>
      <c r="P24"/>
      <c r="Q24"/>
      <c r="R24"/>
      <c r="S24"/>
      <c r="T24"/>
      <c r="U24"/>
      <c r="V24"/>
      <c r="W24"/>
      <c r="X24"/>
      <c r="Y24"/>
      <c r="Z24"/>
      <c r="AA24"/>
      <c r="AB24"/>
      <c r="AC24"/>
      <c r="AD24"/>
      <c r="AE24"/>
      <c r="AF24"/>
      <c r="AG24"/>
      <c r="AH24"/>
      <c r="AI24"/>
      <c r="AJ24"/>
    </row>
    <row r="25" spans="1:36" ht="39" customHeight="1" thickBot="1" x14ac:dyDescent="0.35">
      <c r="A25" s="743" t="s">
        <v>473</v>
      </c>
      <c r="B25" s="744"/>
      <c r="C25" s="744"/>
      <c r="D25" s="744"/>
      <c r="E25" s="744"/>
      <c r="F25" s="744"/>
      <c r="G25" s="744"/>
      <c r="H25" s="744"/>
      <c r="I25" s="744"/>
      <c r="J25" s="744"/>
      <c r="K25" s="744"/>
      <c r="L25" s="744"/>
      <c r="M25" s="745"/>
    </row>
    <row r="26" spans="1:36" ht="38.25" thickBot="1" x14ac:dyDescent="0.35">
      <c r="A26" s="156" t="s">
        <v>474</v>
      </c>
      <c r="B26" s="144"/>
      <c r="C26" s="145"/>
      <c r="D26" s="108" t="s">
        <v>36</v>
      </c>
      <c r="E26" s="108" t="s">
        <v>36</v>
      </c>
      <c r="F26" s="108" t="s">
        <v>36</v>
      </c>
      <c r="G26" s="108" t="s">
        <v>36</v>
      </c>
      <c r="H26" s="108" t="s">
        <v>36</v>
      </c>
      <c r="I26" s="108" t="s">
        <v>36</v>
      </c>
      <c r="J26" s="108" t="s">
        <v>36</v>
      </c>
      <c r="K26" s="109" t="s">
        <v>36</v>
      </c>
      <c r="L26" s="109" t="s">
        <v>36</v>
      </c>
      <c r="M26" s="118" t="s">
        <v>36</v>
      </c>
    </row>
    <row r="27" spans="1:36" s="4" customFormat="1" ht="3" customHeight="1" thickBot="1" x14ac:dyDescent="0.3">
      <c r="A27" s="994"/>
      <c r="B27" s="995"/>
      <c r="C27" s="995"/>
      <c r="D27" s="995"/>
      <c r="E27" s="995"/>
      <c r="F27" s="995"/>
      <c r="G27" s="995"/>
      <c r="H27" s="995"/>
      <c r="I27" s="995"/>
      <c r="J27" s="995"/>
      <c r="K27" s="995"/>
      <c r="L27" s="995"/>
      <c r="M27" s="996"/>
      <c r="N27"/>
      <c r="O27"/>
      <c r="P27"/>
      <c r="Q27"/>
      <c r="R27"/>
      <c r="S27"/>
      <c r="T27"/>
      <c r="U27"/>
      <c r="V27"/>
      <c r="W27"/>
      <c r="X27"/>
      <c r="Y27"/>
      <c r="Z27"/>
      <c r="AA27"/>
      <c r="AB27"/>
      <c r="AC27"/>
      <c r="AD27"/>
      <c r="AE27"/>
      <c r="AF27"/>
      <c r="AG27"/>
      <c r="AH27"/>
      <c r="AI27"/>
      <c r="AJ27"/>
    </row>
    <row r="28" spans="1:36" ht="19.5" customHeight="1" thickBot="1" x14ac:dyDescent="0.35">
      <c r="A28" s="743" t="s">
        <v>475</v>
      </c>
      <c r="B28" s="744"/>
      <c r="C28" s="744"/>
      <c r="D28" s="744"/>
      <c r="E28" s="744"/>
      <c r="F28" s="744"/>
      <c r="G28" s="744"/>
      <c r="H28" s="744"/>
      <c r="I28" s="744"/>
      <c r="J28" s="744"/>
      <c r="K28" s="744"/>
      <c r="L28" s="744"/>
      <c r="M28" s="745"/>
    </row>
    <row r="29" spans="1:36" ht="57" thickBot="1" x14ac:dyDescent="0.35">
      <c r="A29" s="156" t="s">
        <v>671</v>
      </c>
      <c r="B29" s="144"/>
      <c r="C29" s="145"/>
      <c r="D29" s="108" t="s">
        <v>36</v>
      </c>
      <c r="E29" s="108" t="s">
        <v>36</v>
      </c>
      <c r="F29" s="108" t="s">
        <v>36</v>
      </c>
      <c r="G29" s="108" t="s">
        <v>36</v>
      </c>
      <c r="H29" s="108" t="s">
        <v>36</v>
      </c>
      <c r="I29" s="108" t="s">
        <v>36</v>
      </c>
      <c r="J29" s="108" t="s">
        <v>36</v>
      </c>
      <c r="K29" s="109" t="s">
        <v>36</v>
      </c>
      <c r="L29" s="109" t="s">
        <v>36</v>
      </c>
      <c r="M29" s="118" t="s">
        <v>36</v>
      </c>
    </row>
    <row r="30" spans="1:36" s="4" customFormat="1" ht="3" customHeight="1" thickBot="1" x14ac:dyDescent="0.3">
      <c r="A30" s="994"/>
      <c r="B30" s="995"/>
      <c r="C30" s="995"/>
      <c r="D30" s="995"/>
      <c r="E30" s="995"/>
      <c r="F30" s="995"/>
      <c r="G30" s="995"/>
      <c r="H30" s="995"/>
      <c r="I30" s="995"/>
      <c r="J30" s="995"/>
      <c r="K30" s="995"/>
      <c r="L30" s="995"/>
      <c r="M30" s="996"/>
      <c r="N30"/>
      <c r="O30"/>
      <c r="P30"/>
      <c r="Q30"/>
      <c r="R30"/>
      <c r="S30"/>
      <c r="T30"/>
      <c r="U30"/>
      <c r="V30"/>
      <c r="W30"/>
      <c r="X30"/>
      <c r="Y30"/>
      <c r="Z30"/>
      <c r="AA30"/>
      <c r="AB30"/>
      <c r="AC30"/>
      <c r="AD30"/>
      <c r="AE30"/>
      <c r="AF30"/>
      <c r="AG30"/>
      <c r="AH30"/>
      <c r="AI30"/>
      <c r="AJ30"/>
    </row>
    <row r="31" spans="1:36" ht="36.75" customHeight="1" thickBot="1" x14ac:dyDescent="0.35">
      <c r="A31" s="743" t="s">
        <v>476</v>
      </c>
      <c r="B31" s="744"/>
      <c r="C31" s="744"/>
      <c r="D31" s="744"/>
      <c r="E31" s="744"/>
      <c r="F31" s="744"/>
      <c r="G31" s="744"/>
      <c r="H31" s="744"/>
      <c r="I31" s="744"/>
      <c r="J31" s="744"/>
      <c r="K31" s="744"/>
      <c r="L31" s="744"/>
      <c r="M31" s="745"/>
    </row>
    <row r="32" spans="1:36" ht="113.25" thickBot="1" x14ac:dyDescent="0.35">
      <c r="A32" s="157" t="s">
        <v>477</v>
      </c>
      <c r="B32" s="74"/>
      <c r="C32" s="662"/>
      <c r="D32" s="116" t="s">
        <v>36</v>
      </c>
      <c r="E32" s="116" t="s">
        <v>36</v>
      </c>
      <c r="F32" s="116" t="s">
        <v>36</v>
      </c>
      <c r="G32" s="116" t="s">
        <v>36</v>
      </c>
      <c r="H32" s="116" t="s">
        <v>36</v>
      </c>
      <c r="I32" s="116" t="s">
        <v>36</v>
      </c>
      <c r="J32" s="116" t="s">
        <v>36</v>
      </c>
      <c r="K32" s="438" t="s">
        <v>36</v>
      </c>
      <c r="L32" s="438" t="s">
        <v>36</v>
      </c>
      <c r="M32" s="127" t="s">
        <v>36</v>
      </c>
    </row>
  </sheetData>
  <mergeCells count="25">
    <mergeCell ref="A1:M1"/>
    <mergeCell ref="A4:M4"/>
    <mergeCell ref="A7:M7"/>
    <mergeCell ref="A2:A3"/>
    <mergeCell ref="B2:B3"/>
    <mergeCell ref="C2:C3"/>
    <mergeCell ref="D2:M2"/>
    <mergeCell ref="A6:M6"/>
    <mergeCell ref="A31:M31"/>
    <mergeCell ref="A30:M30"/>
    <mergeCell ref="A28:M28"/>
    <mergeCell ref="A27:M27"/>
    <mergeCell ref="A25:M25"/>
    <mergeCell ref="A24:M24"/>
    <mergeCell ref="A22:M22"/>
    <mergeCell ref="A21:M21"/>
    <mergeCell ref="A19:M19"/>
    <mergeCell ref="A9:M9"/>
    <mergeCell ref="A16:M16"/>
    <mergeCell ref="A15:M15"/>
    <mergeCell ref="A13:M13"/>
    <mergeCell ref="A12:M12"/>
    <mergeCell ref="A10:M10"/>
    <mergeCell ref="A18:M18"/>
    <mergeCell ref="D8:M8"/>
  </mergeCells>
  <printOptions horizontalCentered="1"/>
  <pageMargins left="0.25" right="0.25" top="0.75" bottom="0.75" header="0.3" footer="0.3"/>
  <pageSetup scale="5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76EBD-5FDB-4867-BB71-73A162AE47BF}">
  <dimension ref="A1:AJ41"/>
  <sheetViews>
    <sheetView zoomScaleNormal="100" workbookViewId="0">
      <pane xSplit="1" ySplit="3" topLeftCell="B34" activePane="bottomRight" state="frozen"/>
      <selection pane="topRight" activeCell="B1" sqref="B1"/>
      <selection pane="bottomLeft" activeCell="A4" sqref="A4"/>
      <selection pane="bottomRight" activeCell="A33" sqref="A33:M33"/>
    </sheetView>
  </sheetViews>
  <sheetFormatPr defaultRowHeight="15" x14ac:dyDescent="0.25"/>
  <cols>
    <col min="1" max="1" width="60.7109375" customWidth="1"/>
    <col min="2" max="2" width="45.7109375" customWidth="1"/>
    <col min="3" max="3" width="25" customWidth="1"/>
    <col min="4" max="5" width="17" customWidth="1"/>
    <col min="6" max="6" width="17.42578125" customWidth="1"/>
    <col min="7" max="7" width="16.42578125" customWidth="1"/>
    <col min="8" max="8" width="14.7109375" customWidth="1"/>
    <col min="9" max="9" width="18.42578125" customWidth="1"/>
    <col min="10" max="11" width="13.5703125" bestFit="1" customWidth="1"/>
    <col min="12" max="13" width="10.7109375" customWidth="1"/>
  </cols>
  <sheetData>
    <row r="1" spans="1:36" ht="39.75" customHeight="1" thickBot="1" x14ac:dyDescent="0.35">
      <c r="A1" s="908" t="s">
        <v>478</v>
      </c>
      <c r="B1" s="909"/>
      <c r="C1" s="909"/>
      <c r="D1" s="909"/>
      <c r="E1" s="909"/>
      <c r="F1" s="909"/>
      <c r="G1" s="909"/>
      <c r="H1" s="909"/>
      <c r="I1" s="909"/>
      <c r="J1" s="909"/>
      <c r="K1" s="909"/>
      <c r="L1" s="909"/>
    </row>
    <row r="2" spans="1:36" ht="18.75" x14ac:dyDescent="0.3">
      <c r="A2" s="1010" t="s">
        <v>218</v>
      </c>
      <c r="B2" s="1012" t="s">
        <v>219</v>
      </c>
      <c r="C2" s="1012" t="s">
        <v>600</v>
      </c>
      <c r="D2" s="1015" t="s">
        <v>14</v>
      </c>
      <c r="E2" s="1016"/>
      <c r="F2" s="1016"/>
      <c r="G2" s="1016"/>
      <c r="H2" s="1016"/>
      <c r="I2" s="1016"/>
      <c r="J2" s="1016"/>
      <c r="K2" s="1016"/>
      <c r="L2" s="1016"/>
      <c r="M2" s="1017"/>
    </row>
    <row r="3" spans="1:36" ht="42.75" customHeight="1" thickBot="1" x14ac:dyDescent="0.35">
      <c r="A3" s="1011"/>
      <c r="B3" s="1013"/>
      <c r="C3" s="1014"/>
      <c r="D3" s="675">
        <v>2015</v>
      </c>
      <c r="E3" s="675">
        <v>2016</v>
      </c>
      <c r="F3" s="675">
        <v>2017</v>
      </c>
      <c r="G3" s="676">
        <v>2018</v>
      </c>
      <c r="H3" s="674">
        <v>2019</v>
      </c>
      <c r="I3" s="674">
        <v>2020</v>
      </c>
      <c r="J3" s="674">
        <v>2021</v>
      </c>
      <c r="K3" s="677">
        <v>2022</v>
      </c>
      <c r="L3" s="676">
        <v>2023</v>
      </c>
      <c r="M3" s="683">
        <v>2024</v>
      </c>
    </row>
    <row r="4" spans="1:36" ht="19.5" customHeight="1" thickBot="1" x14ac:dyDescent="0.35">
      <c r="A4" s="743" t="s">
        <v>589</v>
      </c>
      <c r="B4" s="744"/>
      <c r="C4" s="744"/>
      <c r="D4" s="744"/>
      <c r="E4" s="744"/>
      <c r="F4" s="744"/>
      <c r="G4" s="744"/>
      <c r="H4" s="744"/>
      <c r="I4" s="744"/>
      <c r="J4" s="744"/>
      <c r="K4" s="744"/>
      <c r="L4" s="744"/>
      <c r="M4" s="745"/>
    </row>
    <row r="5" spans="1:36" ht="45.75" customHeight="1" x14ac:dyDescent="0.3">
      <c r="A5" s="151" t="s">
        <v>479</v>
      </c>
      <c r="B5" s="67"/>
      <c r="C5" s="69" t="s">
        <v>16</v>
      </c>
      <c r="D5" s="544">
        <v>87.392251586624994</v>
      </c>
      <c r="E5" s="544">
        <v>87.392251586624994</v>
      </c>
      <c r="F5" s="544">
        <v>87.344889646679917</v>
      </c>
      <c r="G5" s="544">
        <v>85.583025480723691</v>
      </c>
      <c r="H5" s="544">
        <v>85.341479587003889</v>
      </c>
      <c r="I5" s="544">
        <v>85.2</v>
      </c>
      <c r="J5" s="544">
        <v>85.18518518518519</v>
      </c>
      <c r="K5" s="544">
        <v>84.3</v>
      </c>
      <c r="L5" s="111" t="s">
        <v>36</v>
      </c>
      <c r="M5" s="122" t="s">
        <v>36</v>
      </c>
    </row>
    <row r="6" spans="1:36" ht="66" customHeight="1" thickBot="1" x14ac:dyDescent="0.35">
      <c r="A6" s="155" t="s">
        <v>480</v>
      </c>
      <c r="B6" s="68" t="s">
        <v>481</v>
      </c>
      <c r="C6" s="29" t="s">
        <v>16</v>
      </c>
      <c r="D6" s="128">
        <v>6.4</v>
      </c>
      <c r="E6" s="128">
        <v>6.4</v>
      </c>
      <c r="F6" s="128">
        <v>8.4</v>
      </c>
      <c r="G6" s="527">
        <v>8.4</v>
      </c>
      <c r="H6" s="128" t="s">
        <v>36</v>
      </c>
      <c r="I6" s="128" t="s">
        <v>36</v>
      </c>
      <c r="J6" s="128" t="s">
        <v>36</v>
      </c>
      <c r="K6" s="128" t="s">
        <v>36</v>
      </c>
      <c r="L6" s="527" t="s">
        <v>36</v>
      </c>
      <c r="M6" s="197" t="s">
        <v>36</v>
      </c>
    </row>
    <row r="7" spans="1:36" s="4" customFormat="1" ht="3" customHeight="1" thickBot="1" x14ac:dyDescent="0.3">
      <c r="A7" s="1007"/>
      <c r="B7" s="1008"/>
      <c r="C7" s="1008"/>
      <c r="D7" s="1008"/>
      <c r="E7" s="1008"/>
      <c r="F7" s="1008"/>
      <c r="G7" s="1008"/>
      <c r="H7" s="1008"/>
      <c r="I7" s="1008"/>
      <c r="J7" s="1008"/>
      <c r="K7" s="1008"/>
      <c r="L7" s="1008"/>
      <c r="M7" s="1009"/>
      <c r="N7"/>
      <c r="O7"/>
      <c r="P7"/>
      <c r="Q7"/>
      <c r="R7"/>
      <c r="S7"/>
      <c r="T7"/>
      <c r="U7"/>
      <c r="V7"/>
      <c r="W7"/>
      <c r="X7"/>
      <c r="Y7"/>
      <c r="Z7"/>
      <c r="AA7"/>
      <c r="AB7"/>
      <c r="AC7"/>
      <c r="AD7"/>
      <c r="AE7"/>
      <c r="AF7"/>
      <c r="AG7"/>
      <c r="AH7"/>
      <c r="AI7"/>
      <c r="AJ7"/>
    </row>
    <row r="8" spans="1:36" ht="19.5" customHeight="1" thickBot="1" x14ac:dyDescent="0.35">
      <c r="A8" s="743" t="s">
        <v>590</v>
      </c>
      <c r="B8" s="744"/>
      <c r="C8" s="744"/>
      <c r="D8" s="744"/>
      <c r="E8" s="744"/>
      <c r="F8" s="744"/>
      <c r="G8" s="744"/>
      <c r="H8" s="744"/>
      <c r="I8" s="744"/>
      <c r="J8" s="744"/>
      <c r="K8" s="744"/>
      <c r="L8" s="744"/>
      <c r="M8" s="745"/>
    </row>
    <row r="9" spans="1:36" ht="52.5" customHeight="1" thickBot="1" x14ac:dyDescent="0.35">
      <c r="A9" s="156" t="s">
        <v>482</v>
      </c>
      <c r="B9" s="144"/>
      <c r="C9" s="107" t="s">
        <v>103</v>
      </c>
      <c r="D9" s="678" t="s">
        <v>36</v>
      </c>
      <c r="E9" s="678" t="s">
        <v>36</v>
      </c>
      <c r="F9" s="678" t="s">
        <v>36</v>
      </c>
      <c r="G9" s="678" t="s">
        <v>36</v>
      </c>
      <c r="H9" s="678" t="s">
        <v>36</v>
      </c>
      <c r="I9" s="678" t="s">
        <v>36</v>
      </c>
      <c r="J9" s="678" t="s">
        <v>36</v>
      </c>
      <c r="K9" s="679" t="s">
        <v>36</v>
      </c>
      <c r="L9" s="679" t="s">
        <v>36</v>
      </c>
      <c r="M9" s="684" t="s">
        <v>36</v>
      </c>
    </row>
    <row r="10" spans="1:36" s="4" customFormat="1" ht="3" customHeight="1" thickBot="1" x14ac:dyDescent="0.3">
      <c r="A10" s="1007"/>
      <c r="B10" s="1008"/>
      <c r="C10" s="1008"/>
      <c r="D10" s="1008"/>
      <c r="E10" s="1008"/>
      <c r="F10" s="1008"/>
      <c r="G10" s="1008"/>
      <c r="H10" s="1008"/>
      <c r="I10" s="1008"/>
      <c r="J10" s="1008"/>
      <c r="K10" s="1008"/>
      <c r="L10" s="1008"/>
      <c r="M10" s="1009"/>
      <c r="N10"/>
      <c r="O10"/>
      <c r="P10"/>
      <c r="Q10"/>
      <c r="R10"/>
      <c r="S10"/>
      <c r="T10"/>
      <c r="U10"/>
      <c r="V10"/>
      <c r="W10"/>
      <c r="X10"/>
      <c r="Y10"/>
      <c r="Z10"/>
      <c r="AA10"/>
      <c r="AB10"/>
      <c r="AC10"/>
      <c r="AD10"/>
      <c r="AE10"/>
      <c r="AF10"/>
      <c r="AG10"/>
      <c r="AH10"/>
      <c r="AI10"/>
      <c r="AJ10"/>
    </row>
    <row r="11" spans="1:36" ht="19.5" customHeight="1" thickBot="1" x14ac:dyDescent="0.35">
      <c r="A11" s="743" t="s">
        <v>483</v>
      </c>
      <c r="B11" s="744"/>
      <c r="C11" s="744"/>
      <c r="D11" s="744"/>
      <c r="E11" s="744"/>
      <c r="F11" s="744"/>
      <c r="G11" s="744"/>
      <c r="H11" s="744"/>
      <c r="I11" s="744"/>
      <c r="J11" s="744"/>
      <c r="K11" s="744"/>
      <c r="L11" s="744"/>
      <c r="M11" s="745"/>
    </row>
    <row r="12" spans="1:36" ht="38.25" thickBot="1" x14ac:dyDescent="0.35">
      <c r="A12" s="156" t="s">
        <v>484</v>
      </c>
      <c r="B12" s="144" t="s">
        <v>485</v>
      </c>
      <c r="C12" s="107" t="s">
        <v>16</v>
      </c>
      <c r="D12" s="108">
        <v>3.1E-4</v>
      </c>
      <c r="E12" s="108">
        <v>3.1E-4</v>
      </c>
      <c r="F12" s="108">
        <v>1.9000000000000001E-4</v>
      </c>
      <c r="G12" s="109" t="s">
        <v>222</v>
      </c>
      <c r="H12" s="108">
        <v>1.9000000000000001E-4</v>
      </c>
      <c r="I12" s="678" t="s">
        <v>36</v>
      </c>
      <c r="J12" s="678" t="s">
        <v>36</v>
      </c>
      <c r="K12" s="679" t="s">
        <v>36</v>
      </c>
      <c r="L12" s="679" t="s">
        <v>36</v>
      </c>
      <c r="M12" s="684" t="s">
        <v>36</v>
      </c>
    </row>
    <row r="13" spans="1:36" s="4" customFormat="1" ht="3" customHeight="1" thickBot="1" x14ac:dyDescent="0.3">
      <c r="A13" s="1007"/>
      <c r="B13" s="1008"/>
      <c r="C13" s="1008"/>
      <c r="D13" s="1008"/>
      <c r="E13" s="1008"/>
      <c r="F13" s="1008"/>
      <c r="G13" s="1008"/>
      <c r="H13" s="1008"/>
      <c r="I13" s="1008"/>
      <c r="J13" s="1008"/>
      <c r="K13" s="1008"/>
      <c r="L13" s="1008"/>
      <c r="M13" s="1009"/>
      <c r="N13"/>
      <c r="O13"/>
      <c r="P13"/>
      <c r="Q13"/>
      <c r="R13"/>
      <c r="S13"/>
      <c r="T13"/>
      <c r="U13"/>
      <c r="V13"/>
      <c r="W13"/>
      <c r="X13"/>
      <c r="Y13"/>
      <c r="Z13"/>
      <c r="AA13"/>
      <c r="AB13"/>
      <c r="AC13"/>
      <c r="AD13"/>
      <c r="AE13"/>
      <c r="AF13"/>
      <c r="AG13"/>
      <c r="AH13"/>
      <c r="AI13"/>
      <c r="AJ13"/>
    </row>
    <row r="14" spans="1:36" ht="19.5" customHeight="1" thickBot="1" x14ac:dyDescent="0.35">
      <c r="A14" s="743" t="s">
        <v>591</v>
      </c>
      <c r="B14" s="744"/>
      <c r="C14" s="744"/>
      <c r="D14" s="744"/>
      <c r="E14" s="744"/>
      <c r="F14" s="744"/>
      <c r="G14" s="744"/>
      <c r="H14" s="744"/>
      <c r="I14" s="744"/>
      <c r="J14" s="744"/>
      <c r="K14" s="744"/>
      <c r="L14" s="744"/>
      <c r="M14" s="745"/>
    </row>
    <row r="15" spans="1:36" ht="37.5" x14ac:dyDescent="0.3">
      <c r="A15" s="151" t="s">
        <v>486</v>
      </c>
      <c r="B15" s="67"/>
      <c r="C15" s="37"/>
      <c r="D15" s="365" t="s">
        <v>36</v>
      </c>
      <c r="E15" s="365" t="s">
        <v>36</v>
      </c>
      <c r="F15" s="365" t="s">
        <v>36</v>
      </c>
      <c r="G15" s="365" t="s">
        <v>36</v>
      </c>
      <c r="H15" s="365" t="s">
        <v>36</v>
      </c>
      <c r="I15" s="365" t="s">
        <v>36</v>
      </c>
      <c r="J15" s="365" t="s">
        <v>36</v>
      </c>
      <c r="K15" s="402" t="s">
        <v>36</v>
      </c>
      <c r="L15" s="402" t="s">
        <v>36</v>
      </c>
      <c r="M15" s="358" t="s">
        <v>36</v>
      </c>
    </row>
    <row r="16" spans="1:36" ht="36.75" customHeight="1" thickBot="1" x14ac:dyDescent="0.35">
      <c r="A16" s="155" t="s">
        <v>670</v>
      </c>
      <c r="B16" s="68" t="s">
        <v>487</v>
      </c>
      <c r="C16" s="29" t="s">
        <v>488</v>
      </c>
      <c r="D16" s="486" t="s">
        <v>585</v>
      </c>
      <c r="E16" s="486" t="s">
        <v>585</v>
      </c>
      <c r="F16" s="486" t="s">
        <v>586</v>
      </c>
      <c r="G16" s="486" t="s">
        <v>587</v>
      </c>
      <c r="H16" s="486" t="s">
        <v>588</v>
      </c>
      <c r="I16" s="486">
        <v>7603485.6500000004</v>
      </c>
      <c r="J16" s="680">
        <v>7967034</v>
      </c>
      <c r="K16" s="681">
        <v>7966694</v>
      </c>
      <c r="L16" s="682" t="s">
        <v>36</v>
      </c>
      <c r="M16" s="685" t="s">
        <v>36</v>
      </c>
    </row>
    <row r="17" spans="1:36" s="4" customFormat="1" ht="3" customHeight="1" thickBot="1" x14ac:dyDescent="0.3">
      <c r="A17" s="1007"/>
      <c r="B17" s="1008"/>
      <c r="C17" s="1008"/>
      <c r="D17" s="1008"/>
      <c r="E17" s="1008"/>
      <c r="F17" s="1008"/>
      <c r="G17" s="1008"/>
      <c r="H17" s="1008"/>
      <c r="I17" s="1008"/>
      <c r="J17" s="1008"/>
      <c r="K17" s="1008"/>
      <c r="L17" s="1008"/>
      <c r="M17" s="1009"/>
      <c r="N17"/>
      <c r="O17"/>
      <c r="P17"/>
      <c r="Q17"/>
      <c r="R17"/>
      <c r="S17"/>
      <c r="T17"/>
      <c r="U17"/>
      <c r="V17"/>
      <c r="W17"/>
      <c r="X17"/>
      <c r="Y17"/>
      <c r="Z17"/>
      <c r="AA17"/>
      <c r="AB17"/>
      <c r="AC17"/>
      <c r="AD17"/>
      <c r="AE17"/>
      <c r="AF17"/>
      <c r="AG17"/>
      <c r="AH17"/>
      <c r="AI17"/>
      <c r="AJ17"/>
    </row>
    <row r="18" spans="1:36" ht="19.5" customHeight="1" thickBot="1" x14ac:dyDescent="0.35">
      <c r="A18" s="743" t="s">
        <v>592</v>
      </c>
      <c r="B18" s="744"/>
      <c r="C18" s="744"/>
      <c r="D18" s="744"/>
      <c r="E18" s="744"/>
      <c r="F18" s="744"/>
      <c r="G18" s="744"/>
      <c r="H18" s="744"/>
      <c r="I18" s="744"/>
      <c r="J18" s="744"/>
      <c r="K18" s="744"/>
      <c r="L18" s="744"/>
      <c r="M18" s="745"/>
    </row>
    <row r="19" spans="1:36" ht="51.75" customHeight="1" thickBot="1" x14ac:dyDescent="0.35">
      <c r="A19" s="156" t="s">
        <v>489</v>
      </c>
      <c r="B19" s="144"/>
      <c r="C19" s="145"/>
      <c r="D19" s="108" t="s">
        <v>36</v>
      </c>
      <c r="E19" s="108" t="s">
        <v>36</v>
      </c>
      <c r="F19" s="108" t="s">
        <v>36</v>
      </c>
      <c r="G19" s="108" t="s">
        <v>36</v>
      </c>
      <c r="H19" s="108" t="s">
        <v>36</v>
      </c>
      <c r="I19" s="108" t="s">
        <v>36</v>
      </c>
      <c r="J19" s="108" t="s">
        <v>36</v>
      </c>
      <c r="K19" s="109" t="s">
        <v>36</v>
      </c>
      <c r="L19" s="109" t="s">
        <v>36</v>
      </c>
      <c r="M19" s="118" t="s">
        <v>36</v>
      </c>
    </row>
    <row r="20" spans="1:36" s="4" customFormat="1" ht="3" customHeight="1" thickBot="1" x14ac:dyDescent="0.3">
      <c r="A20" s="1007"/>
      <c r="B20" s="1008"/>
      <c r="C20" s="1008"/>
      <c r="D20" s="1008"/>
      <c r="E20" s="1008"/>
      <c r="F20" s="1008"/>
      <c r="G20" s="1008"/>
      <c r="H20" s="1008"/>
      <c r="I20" s="1008"/>
      <c r="J20" s="1008"/>
      <c r="K20" s="1008"/>
      <c r="L20" s="1008"/>
      <c r="M20" s="1009"/>
      <c r="N20"/>
      <c r="O20"/>
      <c r="P20"/>
      <c r="Q20"/>
      <c r="R20"/>
      <c r="S20"/>
      <c r="T20"/>
      <c r="U20"/>
      <c r="V20"/>
      <c r="W20"/>
      <c r="X20"/>
      <c r="Y20"/>
      <c r="Z20"/>
      <c r="AA20"/>
      <c r="AB20"/>
      <c r="AC20"/>
      <c r="AD20"/>
      <c r="AE20"/>
      <c r="AF20"/>
      <c r="AG20"/>
      <c r="AH20"/>
      <c r="AI20"/>
      <c r="AJ20"/>
    </row>
    <row r="21" spans="1:36" ht="19.5" customHeight="1" thickBot="1" x14ac:dyDescent="0.35">
      <c r="A21" s="743" t="s">
        <v>593</v>
      </c>
      <c r="B21" s="744"/>
      <c r="C21" s="744"/>
      <c r="D21" s="744"/>
      <c r="E21" s="744"/>
      <c r="F21" s="744"/>
      <c r="G21" s="744"/>
      <c r="H21" s="744"/>
      <c r="I21" s="744"/>
      <c r="J21" s="744"/>
      <c r="K21" s="744"/>
      <c r="L21" s="744"/>
      <c r="M21" s="745"/>
    </row>
    <row r="22" spans="1:36" ht="57" thickBot="1" x14ac:dyDescent="0.35">
      <c r="A22" s="156" t="s">
        <v>490</v>
      </c>
      <c r="B22" s="144"/>
      <c r="C22" s="145"/>
      <c r="D22" s="108" t="s">
        <v>36</v>
      </c>
      <c r="E22" s="108" t="s">
        <v>36</v>
      </c>
      <c r="F22" s="108" t="s">
        <v>36</v>
      </c>
      <c r="G22" s="108" t="s">
        <v>36</v>
      </c>
      <c r="H22" s="108" t="s">
        <v>36</v>
      </c>
      <c r="I22" s="108" t="s">
        <v>36</v>
      </c>
      <c r="J22" s="108" t="s">
        <v>36</v>
      </c>
      <c r="K22" s="109" t="s">
        <v>36</v>
      </c>
      <c r="L22" s="109" t="s">
        <v>36</v>
      </c>
      <c r="M22" s="118" t="s">
        <v>36</v>
      </c>
    </row>
    <row r="23" spans="1:36" s="4" customFormat="1" ht="3" customHeight="1" thickBot="1" x14ac:dyDescent="0.3">
      <c r="A23" s="1007"/>
      <c r="B23" s="1008"/>
      <c r="C23" s="1008"/>
      <c r="D23" s="1008"/>
      <c r="E23" s="1008"/>
      <c r="F23" s="1008"/>
      <c r="G23" s="1008"/>
      <c r="H23" s="1008"/>
      <c r="I23" s="1008"/>
      <c r="J23" s="1008"/>
      <c r="K23" s="1008"/>
      <c r="L23" s="1008"/>
      <c r="M23" s="1009"/>
      <c r="N23"/>
      <c r="O23"/>
      <c r="P23"/>
      <c r="Q23"/>
      <c r="R23"/>
      <c r="S23"/>
      <c r="T23"/>
      <c r="U23"/>
      <c r="V23"/>
      <c r="W23"/>
      <c r="X23"/>
      <c r="Y23"/>
      <c r="Z23"/>
      <c r="AA23"/>
      <c r="AB23"/>
      <c r="AC23"/>
      <c r="AD23"/>
      <c r="AE23"/>
      <c r="AF23"/>
      <c r="AG23"/>
      <c r="AH23"/>
      <c r="AI23"/>
      <c r="AJ23"/>
    </row>
    <row r="24" spans="1:36" ht="19.5" customHeight="1" thickBot="1" x14ac:dyDescent="0.35">
      <c r="A24" s="743" t="s">
        <v>594</v>
      </c>
      <c r="B24" s="744"/>
      <c r="C24" s="744"/>
      <c r="D24" s="744"/>
      <c r="E24" s="744"/>
      <c r="F24" s="744"/>
      <c r="G24" s="744"/>
      <c r="H24" s="744"/>
      <c r="I24" s="744"/>
      <c r="J24" s="744"/>
      <c r="K24" s="744"/>
      <c r="L24" s="744"/>
      <c r="M24" s="745"/>
    </row>
    <row r="25" spans="1:36" ht="46.5" customHeight="1" thickBot="1" x14ac:dyDescent="0.35">
      <c r="A25" s="156" t="s">
        <v>491</v>
      </c>
      <c r="B25" s="144"/>
      <c r="C25" s="145"/>
      <c r="D25" s="108" t="s">
        <v>36</v>
      </c>
      <c r="E25" s="108" t="s">
        <v>36</v>
      </c>
      <c r="F25" s="108" t="s">
        <v>36</v>
      </c>
      <c r="G25" s="108" t="s">
        <v>36</v>
      </c>
      <c r="H25" s="108" t="s">
        <v>36</v>
      </c>
      <c r="I25" s="108" t="s">
        <v>36</v>
      </c>
      <c r="J25" s="108" t="s">
        <v>36</v>
      </c>
      <c r="K25" s="109" t="s">
        <v>36</v>
      </c>
      <c r="L25" s="109" t="s">
        <v>36</v>
      </c>
      <c r="M25" s="118" t="s">
        <v>36</v>
      </c>
    </row>
    <row r="26" spans="1:36" s="4" customFormat="1" ht="3" customHeight="1" thickBot="1" x14ac:dyDescent="0.3">
      <c r="A26" s="1007"/>
      <c r="B26" s="1008"/>
      <c r="C26" s="1008"/>
      <c r="D26" s="1008"/>
      <c r="E26" s="1008"/>
      <c r="F26" s="1008"/>
      <c r="G26" s="1008"/>
      <c r="H26" s="1008"/>
      <c r="I26" s="1008"/>
      <c r="J26" s="1008"/>
      <c r="K26" s="1008"/>
      <c r="L26" s="1008"/>
      <c r="M26" s="1009"/>
      <c r="N26"/>
      <c r="O26"/>
      <c r="P26"/>
      <c r="Q26"/>
      <c r="R26"/>
      <c r="S26"/>
      <c r="T26"/>
      <c r="U26"/>
      <c r="V26"/>
      <c r="W26"/>
      <c r="X26"/>
      <c r="Y26"/>
      <c r="Z26"/>
      <c r="AA26"/>
      <c r="AB26"/>
      <c r="AC26"/>
      <c r="AD26"/>
      <c r="AE26"/>
      <c r="AF26"/>
      <c r="AG26"/>
      <c r="AH26"/>
      <c r="AI26"/>
      <c r="AJ26"/>
    </row>
    <row r="27" spans="1:36" ht="19.5" customHeight="1" thickBot="1" x14ac:dyDescent="0.35">
      <c r="A27" s="743" t="s">
        <v>595</v>
      </c>
      <c r="B27" s="744"/>
      <c r="C27" s="744"/>
      <c r="D27" s="744"/>
      <c r="E27" s="744"/>
      <c r="F27" s="744"/>
      <c r="G27" s="744"/>
      <c r="H27" s="744"/>
      <c r="I27" s="744"/>
      <c r="J27" s="744"/>
      <c r="K27" s="744"/>
      <c r="L27" s="744"/>
      <c r="M27" s="745"/>
    </row>
    <row r="28" spans="1:36" ht="57" thickBot="1" x14ac:dyDescent="0.35">
      <c r="A28" s="156" t="s">
        <v>492</v>
      </c>
      <c r="B28" s="144"/>
      <c r="C28" s="145"/>
      <c r="D28" s="108" t="s">
        <v>36</v>
      </c>
      <c r="E28" s="108" t="s">
        <v>36</v>
      </c>
      <c r="F28" s="108" t="s">
        <v>36</v>
      </c>
      <c r="G28" s="108" t="s">
        <v>36</v>
      </c>
      <c r="H28" s="108" t="s">
        <v>36</v>
      </c>
      <c r="I28" s="108" t="s">
        <v>36</v>
      </c>
      <c r="J28" s="108" t="s">
        <v>36</v>
      </c>
      <c r="K28" s="109" t="s">
        <v>36</v>
      </c>
      <c r="L28" s="109" t="s">
        <v>36</v>
      </c>
      <c r="M28" s="118" t="s">
        <v>36</v>
      </c>
    </row>
    <row r="29" spans="1:36" s="4" customFormat="1" ht="3" customHeight="1" thickBot="1" x14ac:dyDescent="0.3">
      <c r="A29" s="1007"/>
      <c r="B29" s="1008"/>
      <c r="C29" s="1008"/>
      <c r="D29" s="1008"/>
      <c r="E29" s="1008"/>
      <c r="F29" s="1008"/>
      <c r="G29" s="1008"/>
      <c r="H29" s="1008"/>
      <c r="I29" s="1008"/>
      <c r="J29" s="1008"/>
      <c r="K29" s="1008"/>
      <c r="L29" s="1008"/>
      <c r="M29" s="1009"/>
      <c r="N29"/>
      <c r="O29"/>
      <c r="P29"/>
      <c r="Q29"/>
      <c r="R29"/>
      <c r="S29"/>
      <c r="T29"/>
      <c r="U29"/>
      <c r="V29"/>
      <c r="W29"/>
      <c r="X29"/>
      <c r="Y29"/>
      <c r="Z29"/>
      <c r="AA29"/>
      <c r="AB29"/>
      <c r="AC29"/>
      <c r="AD29"/>
      <c r="AE29"/>
      <c r="AF29"/>
      <c r="AG29"/>
      <c r="AH29"/>
      <c r="AI29"/>
      <c r="AJ29"/>
    </row>
    <row r="30" spans="1:36" ht="19.5" customHeight="1" thickBot="1" x14ac:dyDescent="0.35">
      <c r="A30" s="743" t="s">
        <v>596</v>
      </c>
      <c r="B30" s="744"/>
      <c r="C30" s="744"/>
      <c r="D30" s="744"/>
      <c r="E30" s="744"/>
      <c r="F30" s="744"/>
      <c r="G30" s="744"/>
      <c r="H30" s="744"/>
      <c r="I30" s="744"/>
      <c r="J30" s="744"/>
      <c r="K30" s="744"/>
      <c r="L30" s="744"/>
      <c r="M30" s="745"/>
    </row>
    <row r="31" spans="1:36" ht="169.5" thickBot="1" x14ac:dyDescent="0.35">
      <c r="A31" s="156" t="s">
        <v>669</v>
      </c>
      <c r="B31" s="144"/>
      <c r="C31" s="145"/>
      <c r="D31" s="108" t="s">
        <v>36</v>
      </c>
      <c r="E31" s="108" t="s">
        <v>36</v>
      </c>
      <c r="F31" s="108" t="s">
        <v>36</v>
      </c>
      <c r="G31" s="108" t="s">
        <v>36</v>
      </c>
      <c r="H31" s="108" t="s">
        <v>36</v>
      </c>
      <c r="I31" s="108" t="s">
        <v>36</v>
      </c>
      <c r="J31" s="108" t="s">
        <v>36</v>
      </c>
      <c r="K31" s="109" t="s">
        <v>36</v>
      </c>
      <c r="L31" s="109" t="s">
        <v>36</v>
      </c>
      <c r="M31" s="118" t="s">
        <v>36</v>
      </c>
    </row>
    <row r="32" spans="1:36" s="4" customFormat="1" ht="3" customHeight="1" thickBot="1" x14ac:dyDescent="0.3">
      <c r="A32" s="1007"/>
      <c r="B32" s="1008"/>
      <c r="C32" s="1008"/>
      <c r="D32" s="1008"/>
      <c r="E32" s="1008"/>
      <c r="F32" s="1008"/>
      <c r="G32" s="1008"/>
      <c r="H32" s="1008"/>
      <c r="I32" s="1008"/>
      <c r="J32" s="1008"/>
      <c r="K32" s="1008"/>
      <c r="L32" s="1008"/>
      <c r="M32" s="1009"/>
      <c r="N32"/>
      <c r="O32"/>
      <c r="P32"/>
      <c r="Q32"/>
      <c r="R32"/>
      <c r="S32"/>
      <c r="T32"/>
      <c r="U32"/>
      <c r="V32"/>
      <c r="W32"/>
      <c r="X32"/>
      <c r="Y32"/>
      <c r="Z32"/>
      <c r="AA32"/>
      <c r="AB32"/>
      <c r="AC32"/>
      <c r="AD32"/>
      <c r="AE32"/>
      <c r="AF32"/>
      <c r="AG32"/>
      <c r="AH32"/>
      <c r="AI32"/>
      <c r="AJ32"/>
    </row>
    <row r="33" spans="1:36" ht="19.5" customHeight="1" thickBot="1" x14ac:dyDescent="0.35">
      <c r="A33" s="743" t="s">
        <v>597</v>
      </c>
      <c r="B33" s="744"/>
      <c r="C33" s="744"/>
      <c r="D33" s="744"/>
      <c r="E33" s="744"/>
      <c r="F33" s="744"/>
      <c r="G33" s="744"/>
      <c r="H33" s="744"/>
      <c r="I33" s="744"/>
      <c r="J33" s="744"/>
      <c r="K33" s="744"/>
      <c r="L33" s="744"/>
      <c r="M33" s="745"/>
    </row>
    <row r="34" spans="1:36" ht="75.75" thickBot="1" x14ac:dyDescent="0.35">
      <c r="A34" s="156" t="s">
        <v>632</v>
      </c>
      <c r="B34" s="144"/>
      <c r="C34" s="87" t="s">
        <v>493</v>
      </c>
      <c r="D34" s="468">
        <v>750</v>
      </c>
      <c r="E34" s="468">
        <v>750</v>
      </c>
      <c r="F34" s="468">
        <v>750</v>
      </c>
      <c r="G34" s="469">
        <v>500</v>
      </c>
      <c r="H34" s="468">
        <v>450</v>
      </c>
      <c r="I34" s="108" t="s">
        <v>36</v>
      </c>
      <c r="J34" s="108" t="s">
        <v>36</v>
      </c>
      <c r="K34" s="109" t="s">
        <v>36</v>
      </c>
      <c r="L34" s="109" t="s">
        <v>36</v>
      </c>
      <c r="M34" s="118" t="s">
        <v>36</v>
      </c>
    </row>
    <row r="35" spans="1:36" s="4" customFormat="1" ht="3" customHeight="1" thickBot="1" x14ac:dyDescent="0.3">
      <c r="A35" s="1007"/>
      <c r="B35" s="1008"/>
      <c r="C35" s="1008"/>
      <c r="D35" s="1008"/>
      <c r="E35" s="1008"/>
      <c r="F35" s="1008"/>
      <c r="G35" s="1008"/>
      <c r="H35" s="1008"/>
      <c r="I35" s="1008"/>
      <c r="J35" s="1008"/>
      <c r="K35" s="1008"/>
      <c r="L35" s="1008"/>
      <c r="M35" s="1009"/>
      <c r="N35"/>
      <c r="O35"/>
      <c r="P35"/>
      <c r="Q35"/>
      <c r="R35"/>
      <c r="S35"/>
      <c r="T35"/>
      <c r="U35"/>
      <c r="V35"/>
      <c r="W35"/>
      <c r="X35"/>
      <c r="Y35"/>
      <c r="Z35"/>
      <c r="AA35"/>
      <c r="AB35"/>
      <c r="AC35"/>
      <c r="AD35"/>
      <c r="AE35"/>
      <c r="AF35"/>
      <c r="AG35"/>
      <c r="AH35"/>
      <c r="AI35"/>
      <c r="AJ35"/>
    </row>
    <row r="36" spans="1:36" ht="37.5" customHeight="1" thickBot="1" x14ac:dyDescent="0.35">
      <c r="A36" s="743" t="s">
        <v>598</v>
      </c>
      <c r="B36" s="744"/>
      <c r="C36" s="744"/>
      <c r="D36" s="744"/>
      <c r="E36" s="744"/>
      <c r="F36" s="744"/>
      <c r="G36" s="744"/>
      <c r="H36" s="744"/>
      <c r="I36" s="744"/>
      <c r="J36" s="744"/>
      <c r="K36" s="744"/>
      <c r="L36" s="744"/>
      <c r="M36" s="745"/>
    </row>
    <row r="37" spans="1:36" ht="75.75" thickBot="1" x14ac:dyDescent="0.35">
      <c r="A37" s="156" t="s">
        <v>633</v>
      </c>
      <c r="B37" s="144"/>
      <c r="C37" s="87" t="s">
        <v>493</v>
      </c>
      <c r="D37" s="468">
        <v>750</v>
      </c>
      <c r="E37" s="468">
        <v>750</v>
      </c>
      <c r="F37" s="468">
        <v>750</v>
      </c>
      <c r="G37" s="469">
        <v>500</v>
      </c>
      <c r="H37" s="468">
        <v>550</v>
      </c>
      <c r="I37" s="108" t="s">
        <v>36</v>
      </c>
      <c r="J37" s="108" t="s">
        <v>36</v>
      </c>
      <c r="K37" s="109" t="s">
        <v>36</v>
      </c>
      <c r="L37" s="109" t="s">
        <v>36</v>
      </c>
      <c r="M37" s="118" t="s">
        <v>36</v>
      </c>
    </row>
    <row r="38" spans="1:36" s="4" customFormat="1" ht="3" customHeight="1" thickBot="1" x14ac:dyDescent="0.3">
      <c r="A38" s="1007"/>
      <c r="B38" s="1008"/>
      <c r="C38" s="1008"/>
      <c r="D38" s="1008"/>
      <c r="E38" s="1008"/>
      <c r="F38" s="1008"/>
      <c r="G38" s="1008"/>
      <c r="H38" s="1008"/>
      <c r="I38" s="1008"/>
      <c r="J38" s="1008"/>
      <c r="K38" s="1008"/>
      <c r="L38" s="1008"/>
      <c r="M38" s="1009"/>
      <c r="N38"/>
      <c r="O38"/>
      <c r="P38"/>
      <c r="Q38"/>
      <c r="R38"/>
      <c r="S38"/>
      <c r="T38"/>
      <c r="U38"/>
      <c r="V38"/>
      <c r="W38"/>
      <c r="X38"/>
      <c r="Y38"/>
      <c r="Z38"/>
      <c r="AA38"/>
      <c r="AB38"/>
      <c r="AC38"/>
      <c r="AD38"/>
      <c r="AE38"/>
      <c r="AF38"/>
      <c r="AG38"/>
      <c r="AH38"/>
      <c r="AI38"/>
      <c r="AJ38"/>
    </row>
    <row r="39" spans="1:36" ht="19.5" customHeight="1" thickBot="1" x14ac:dyDescent="0.35">
      <c r="A39" s="743" t="s">
        <v>599</v>
      </c>
      <c r="B39" s="744"/>
      <c r="C39" s="744"/>
      <c r="D39" s="744"/>
      <c r="E39" s="744"/>
      <c r="F39" s="744"/>
      <c r="G39" s="744"/>
      <c r="H39" s="744"/>
      <c r="I39" s="744"/>
      <c r="J39" s="744"/>
      <c r="K39" s="744"/>
      <c r="L39" s="744"/>
      <c r="M39" s="745"/>
    </row>
    <row r="40" spans="1:36" ht="51" customHeight="1" thickBot="1" x14ac:dyDescent="0.35">
      <c r="A40" s="156" t="s">
        <v>494</v>
      </c>
      <c r="B40" s="144"/>
      <c r="C40" s="145"/>
      <c r="D40" s="108" t="s">
        <v>36</v>
      </c>
      <c r="E40" s="108" t="s">
        <v>36</v>
      </c>
      <c r="F40" s="108" t="s">
        <v>36</v>
      </c>
      <c r="G40" s="108" t="s">
        <v>36</v>
      </c>
      <c r="H40" s="108" t="s">
        <v>36</v>
      </c>
      <c r="I40" s="108" t="s">
        <v>36</v>
      </c>
      <c r="J40" s="108" t="s">
        <v>36</v>
      </c>
      <c r="K40" s="109" t="s">
        <v>36</v>
      </c>
      <c r="L40" s="109" t="s">
        <v>36</v>
      </c>
      <c r="M40" s="118" t="s">
        <v>36</v>
      </c>
    </row>
    <row r="41" spans="1:36" ht="15.75" thickBot="1" x14ac:dyDescent="0.3">
      <c r="A41" s="942" t="s">
        <v>631</v>
      </c>
      <c r="B41" s="943"/>
      <c r="C41" s="943"/>
      <c r="D41" s="943"/>
      <c r="E41" s="943"/>
      <c r="F41" s="943"/>
      <c r="G41" s="943"/>
      <c r="H41" s="943"/>
      <c r="I41" s="943"/>
      <c r="J41" s="943"/>
      <c r="K41" s="943"/>
      <c r="L41" s="943"/>
      <c r="M41" s="944"/>
    </row>
  </sheetData>
  <mergeCells count="29">
    <mergeCell ref="A26:M26"/>
    <mergeCell ref="A24:M24"/>
    <mergeCell ref="A23:M23"/>
    <mergeCell ref="A33:M33"/>
    <mergeCell ref="A32:M32"/>
    <mergeCell ref="A30:M30"/>
    <mergeCell ref="A29:M29"/>
    <mergeCell ref="A27:M27"/>
    <mergeCell ref="A1:L1"/>
    <mergeCell ref="A2:A3"/>
    <mergeCell ref="B2:B3"/>
    <mergeCell ref="C2:C3"/>
    <mergeCell ref="A11:M11"/>
    <mergeCell ref="A10:M10"/>
    <mergeCell ref="A8:M8"/>
    <mergeCell ref="A7:M7"/>
    <mergeCell ref="A4:M4"/>
    <mergeCell ref="D2:M2"/>
    <mergeCell ref="A41:M41"/>
    <mergeCell ref="A39:M39"/>
    <mergeCell ref="A38:M38"/>
    <mergeCell ref="A36:M36"/>
    <mergeCell ref="A35:M35"/>
    <mergeCell ref="A21:M21"/>
    <mergeCell ref="A20:M20"/>
    <mergeCell ref="A18:M18"/>
    <mergeCell ref="A17:M17"/>
    <mergeCell ref="A13:M13"/>
    <mergeCell ref="A14:M14"/>
  </mergeCells>
  <phoneticPr fontId="6" type="noConversion"/>
  <printOptions horizontalCentered="1"/>
  <pageMargins left="0.25" right="0.25" top="0.75" bottom="0.75" header="0.3" footer="0.3"/>
  <pageSetup scale="5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3AAFF-9F30-4CE2-91E2-5541F44551B9}">
  <dimension ref="A1:AJ74"/>
  <sheetViews>
    <sheetView zoomScale="90" zoomScaleNormal="90" workbookViewId="0">
      <pane xSplit="1" ySplit="3" topLeftCell="C72" activePane="bottomRight" state="frozen"/>
      <selection pane="topRight" activeCell="B1" sqref="B1"/>
      <selection pane="bottomLeft" activeCell="A4" sqref="A4"/>
      <selection pane="bottomRight" activeCell="O37" sqref="O37"/>
    </sheetView>
  </sheetViews>
  <sheetFormatPr defaultRowHeight="15" x14ac:dyDescent="0.25"/>
  <cols>
    <col min="1" max="1" width="84.85546875" customWidth="1"/>
    <col min="2" max="2" width="41.85546875" bestFit="1" customWidth="1"/>
    <col min="3" max="3" width="27.28515625" bestFit="1" customWidth="1"/>
    <col min="4" max="13" width="16" customWidth="1"/>
    <col min="14" max="14" width="9.140625" customWidth="1"/>
  </cols>
  <sheetData>
    <row r="1" spans="1:15" ht="19.5" thickBot="1" x14ac:dyDescent="0.35">
      <c r="A1" s="815" t="s">
        <v>495</v>
      </c>
      <c r="B1" s="816"/>
      <c r="C1" s="816"/>
      <c r="D1" s="816"/>
      <c r="E1" s="816"/>
      <c r="F1" s="816"/>
      <c r="G1" s="816"/>
      <c r="H1" s="816"/>
      <c r="I1" s="816"/>
      <c r="J1" s="816"/>
      <c r="K1" s="816"/>
      <c r="L1" s="816"/>
      <c r="M1" s="44"/>
    </row>
    <row r="2" spans="1:15" ht="18.75" customHeight="1" x14ac:dyDescent="0.3">
      <c r="A2" s="1030" t="s">
        <v>218</v>
      </c>
      <c r="B2" s="1032" t="s">
        <v>219</v>
      </c>
      <c r="C2" s="1032" t="s">
        <v>220</v>
      </c>
      <c r="D2" s="1034" t="s">
        <v>14</v>
      </c>
      <c r="E2" s="1035"/>
      <c r="F2" s="1035"/>
      <c r="G2" s="1035"/>
      <c r="H2" s="1035"/>
      <c r="I2" s="1035"/>
      <c r="J2" s="1035"/>
      <c r="K2" s="1035"/>
      <c r="L2" s="1035"/>
      <c r="M2" s="1036"/>
    </row>
    <row r="3" spans="1:15" ht="45" customHeight="1" thickBot="1" x14ac:dyDescent="0.35">
      <c r="A3" s="1031"/>
      <c r="B3" s="1033"/>
      <c r="C3" s="1033"/>
      <c r="D3" s="687">
        <v>2015</v>
      </c>
      <c r="E3" s="687">
        <v>2016</v>
      </c>
      <c r="F3" s="687">
        <v>2017</v>
      </c>
      <c r="G3" s="688">
        <v>2018</v>
      </c>
      <c r="H3" s="687">
        <v>2019</v>
      </c>
      <c r="I3" s="687">
        <v>2020</v>
      </c>
      <c r="J3" s="687">
        <v>2021</v>
      </c>
      <c r="K3" s="687">
        <v>2022</v>
      </c>
      <c r="L3" s="689">
        <v>2023</v>
      </c>
      <c r="M3" s="693">
        <v>2024</v>
      </c>
    </row>
    <row r="4" spans="1:15" ht="19.5" customHeight="1" thickBot="1" x14ac:dyDescent="0.35">
      <c r="A4" s="743" t="s">
        <v>496</v>
      </c>
      <c r="B4" s="744"/>
      <c r="C4" s="744"/>
      <c r="D4" s="744"/>
      <c r="E4" s="744"/>
      <c r="F4" s="744"/>
      <c r="G4" s="744"/>
      <c r="H4" s="744"/>
      <c r="I4" s="744"/>
      <c r="J4" s="744"/>
      <c r="K4" s="744"/>
      <c r="L4" s="744"/>
      <c r="M4" s="745"/>
    </row>
    <row r="5" spans="1:15" ht="49.5" customHeight="1" x14ac:dyDescent="0.3">
      <c r="A5" s="151" t="s">
        <v>497</v>
      </c>
      <c r="B5" s="61"/>
      <c r="C5" s="291" t="s">
        <v>498</v>
      </c>
      <c r="D5" s="690">
        <v>19.739999999999998</v>
      </c>
      <c r="E5" s="690">
        <v>18.73</v>
      </c>
      <c r="F5" s="690">
        <v>15.11</v>
      </c>
      <c r="G5" s="690">
        <v>14.53</v>
      </c>
      <c r="H5" s="690">
        <v>17.73</v>
      </c>
      <c r="I5" s="690">
        <v>20.38</v>
      </c>
      <c r="J5" s="690">
        <v>16.940000000000001</v>
      </c>
      <c r="K5" s="691">
        <v>16.489999999999998</v>
      </c>
      <c r="L5" s="692">
        <v>20.3</v>
      </c>
      <c r="M5" s="694">
        <v>15</v>
      </c>
      <c r="O5" s="254"/>
    </row>
    <row r="6" spans="1:15" ht="37.5" customHeight="1" x14ac:dyDescent="0.3">
      <c r="A6" s="152" t="s">
        <v>499</v>
      </c>
      <c r="B6" s="54"/>
      <c r="C6" s="27" t="s">
        <v>498</v>
      </c>
      <c r="D6" s="447">
        <v>32.174291579232971</v>
      </c>
      <c r="E6" s="447">
        <v>32.570232352003174</v>
      </c>
      <c r="F6" s="447">
        <v>24.785544297997703</v>
      </c>
      <c r="G6" s="447">
        <v>23.104637427082917</v>
      </c>
      <c r="H6" s="447">
        <v>30.850461976373332</v>
      </c>
      <c r="I6" s="447">
        <v>30.723171615931506</v>
      </c>
      <c r="J6" s="447">
        <v>30.600985383079532</v>
      </c>
      <c r="K6" s="448">
        <v>25.835136823474578</v>
      </c>
      <c r="L6" s="448">
        <v>28.49</v>
      </c>
      <c r="M6" s="167">
        <v>26</v>
      </c>
    </row>
    <row r="7" spans="1:15" ht="36" customHeight="1" x14ac:dyDescent="0.3">
      <c r="A7" s="152" t="s">
        <v>500</v>
      </c>
      <c r="B7" s="54"/>
      <c r="C7" s="27" t="s">
        <v>498</v>
      </c>
      <c r="D7" s="447">
        <v>7.3932012004657466</v>
      </c>
      <c r="E7" s="447">
        <v>4.9984968111594315</v>
      </c>
      <c r="F7" s="447">
        <v>5.5038026736503189</v>
      </c>
      <c r="G7" s="447">
        <v>6.004864805706231</v>
      </c>
      <c r="H7" s="447">
        <v>4.6814539002836755</v>
      </c>
      <c r="I7" s="447">
        <v>10.104900038195357</v>
      </c>
      <c r="J7" s="447">
        <v>3.3559931494126807</v>
      </c>
      <c r="K7" s="448">
        <v>7.2031231664202497</v>
      </c>
      <c r="L7" s="448">
        <v>12.09</v>
      </c>
      <c r="M7" s="167">
        <v>4</v>
      </c>
    </row>
    <row r="8" spans="1:15" ht="21.75" customHeight="1" x14ac:dyDescent="0.3">
      <c r="A8" s="153" t="s">
        <v>501</v>
      </c>
      <c r="B8" s="54"/>
      <c r="C8" s="27"/>
      <c r="D8" s="63"/>
      <c r="E8" s="63"/>
      <c r="F8" s="63"/>
      <c r="G8" s="63"/>
      <c r="H8" s="63"/>
      <c r="I8" s="63"/>
      <c r="J8" s="63"/>
      <c r="K8" s="449"/>
      <c r="L8" s="449"/>
      <c r="M8" s="168"/>
    </row>
    <row r="9" spans="1:15" s="44" customFormat="1" ht="21.75" customHeight="1" x14ac:dyDescent="0.3">
      <c r="A9" s="130" t="s">
        <v>655</v>
      </c>
      <c r="B9" s="54"/>
      <c r="C9" s="27" t="s">
        <v>498</v>
      </c>
      <c r="D9" s="39">
        <v>2.2999999999999998</v>
      </c>
      <c r="E9" s="39">
        <v>1.9</v>
      </c>
      <c r="F9" s="39">
        <v>1.5</v>
      </c>
      <c r="G9" s="39">
        <v>0.5</v>
      </c>
      <c r="H9" s="39">
        <v>1.4</v>
      </c>
      <c r="I9" s="39">
        <v>2.5</v>
      </c>
      <c r="J9" s="39">
        <v>0.9</v>
      </c>
      <c r="K9" s="39">
        <v>0.5</v>
      </c>
      <c r="L9" s="593">
        <v>7.3</v>
      </c>
      <c r="M9" s="125" t="s">
        <v>36</v>
      </c>
    </row>
    <row r="10" spans="1:15" s="44" customFormat="1" ht="21.75" customHeight="1" x14ac:dyDescent="0.3">
      <c r="A10" s="130" t="s">
        <v>656</v>
      </c>
      <c r="B10" s="54"/>
      <c r="C10" s="27" t="s">
        <v>498</v>
      </c>
      <c r="D10" s="39">
        <v>25.7</v>
      </c>
      <c r="E10" s="39">
        <v>22.3</v>
      </c>
      <c r="F10" s="39">
        <v>13.9</v>
      </c>
      <c r="G10" s="39">
        <v>18.8</v>
      </c>
      <c r="H10" s="39">
        <v>24.6</v>
      </c>
      <c r="I10" s="39">
        <v>29.5</v>
      </c>
      <c r="J10" s="39">
        <v>25.5</v>
      </c>
      <c r="K10" s="39">
        <v>26.8</v>
      </c>
      <c r="L10" s="593">
        <v>28.6</v>
      </c>
      <c r="M10" s="125" t="s">
        <v>36</v>
      </c>
    </row>
    <row r="11" spans="1:15" s="44" customFormat="1" ht="21.75" customHeight="1" x14ac:dyDescent="0.3">
      <c r="A11" s="130" t="s">
        <v>657</v>
      </c>
      <c r="B11" s="54"/>
      <c r="C11" s="27" t="s">
        <v>498</v>
      </c>
      <c r="D11" s="39">
        <v>34.200000000000003</v>
      </c>
      <c r="E11" s="39">
        <v>24.8</v>
      </c>
      <c r="F11" s="39">
        <v>30.1</v>
      </c>
      <c r="G11" s="39">
        <v>27.2</v>
      </c>
      <c r="H11" s="39">
        <v>31.4</v>
      </c>
      <c r="I11" s="39">
        <v>24.6</v>
      </c>
      <c r="J11" s="39">
        <v>28</v>
      </c>
      <c r="K11" s="39">
        <v>28.7</v>
      </c>
      <c r="L11" s="593">
        <v>31.9</v>
      </c>
      <c r="M11" s="125" t="s">
        <v>36</v>
      </c>
    </row>
    <row r="12" spans="1:15" s="44" customFormat="1" ht="21.75" customHeight="1" x14ac:dyDescent="0.3">
      <c r="A12" s="130" t="s">
        <v>658</v>
      </c>
      <c r="B12" s="54"/>
      <c r="C12" s="27" t="s">
        <v>498</v>
      </c>
      <c r="D12" s="39">
        <v>22.6</v>
      </c>
      <c r="E12" s="39">
        <v>32.200000000000003</v>
      </c>
      <c r="F12" s="39">
        <v>25.6</v>
      </c>
      <c r="G12" s="39">
        <v>15.5</v>
      </c>
      <c r="H12" s="39">
        <v>19.2</v>
      </c>
      <c r="I12" s="39">
        <v>29.6</v>
      </c>
      <c r="J12" s="39">
        <v>22.3</v>
      </c>
      <c r="K12" s="39">
        <v>17.899999999999999</v>
      </c>
      <c r="L12" s="593">
        <v>21.9</v>
      </c>
      <c r="M12" s="125" t="s">
        <v>36</v>
      </c>
    </row>
    <row r="13" spans="1:15" s="44" customFormat="1" ht="21.75" customHeight="1" x14ac:dyDescent="0.3">
      <c r="A13" s="130" t="s">
        <v>659</v>
      </c>
      <c r="B13" s="54"/>
      <c r="C13" s="27" t="s">
        <v>498</v>
      </c>
      <c r="D13" s="39">
        <v>20.6</v>
      </c>
      <c r="E13" s="39">
        <v>25.3</v>
      </c>
      <c r="F13" s="39">
        <v>12.3</v>
      </c>
      <c r="G13" s="39">
        <v>15.6</v>
      </c>
      <c r="H13" s="39">
        <v>16.899999999999999</v>
      </c>
      <c r="I13" s="39">
        <v>24.8</v>
      </c>
      <c r="J13" s="39">
        <v>11</v>
      </c>
      <c r="K13" s="39">
        <v>10.8</v>
      </c>
      <c r="L13" s="593">
        <v>12.9</v>
      </c>
      <c r="M13" s="125" t="s">
        <v>36</v>
      </c>
    </row>
    <row r="14" spans="1:15" ht="37.5" x14ac:dyDescent="0.3">
      <c r="A14" s="152" t="s">
        <v>502</v>
      </c>
      <c r="B14" s="36"/>
      <c r="C14" s="27" t="s">
        <v>103</v>
      </c>
      <c r="D14" s="22" t="s">
        <v>36</v>
      </c>
      <c r="E14" s="22" t="s">
        <v>36</v>
      </c>
      <c r="F14" s="22" t="s">
        <v>36</v>
      </c>
      <c r="G14" s="22" t="s">
        <v>36</v>
      </c>
      <c r="H14" s="22" t="s">
        <v>36</v>
      </c>
      <c r="I14" s="22" t="s">
        <v>36</v>
      </c>
      <c r="J14" s="22" t="s">
        <v>36</v>
      </c>
      <c r="K14" s="22" t="s">
        <v>36</v>
      </c>
      <c r="L14" s="23" t="s">
        <v>36</v>
      </c>
      <c r="M14" s="25" t="s">
        <v>36</v>
      </c>
    </row>
    <row r="15" spans="1:15" ht="37.5" x14ac:dyDescent="0.3">
      <c r="A15" s="152" t="s">
        <v>668</v>
      </c>
      <c r="B15" s="54"/>
      <c r="C15" s="42"/>
      <c r="D15" s="22" t="s">
        <v>36</v>
      </c>
      <c r="E15" s="22" t="s">
        <v>36</v>
      </c>
      <c r="F15" s="22" t="s">
        <v>36</v>
      </c>
      <c r="G15" s="22" t="s">
        <v>36</v>
      </c>
      <c r="H15" s="22" t="s">
        <v>36</v>
      </c>
      <c r="I15" s="22" t="s">
        <v>36</v>
      </c>
      <c r="J15" s="22" t="s">
        <v>36</v>
      </c>
      <c r="K15" s="22" t="s">
        <v>36</v>
      </c>
      <c r="L15" s="23" t="s">
        <v>36</v>
      </c>
      <c r="M15" s="25" t="s">
        <v>36</v>
      </c>
    </row>
    <row r="16" spans="1:15" ht="21.75" customHeight="1" x14ac:dyDescent="0.3">
      <c r="A16" s="154" t="s">
        <v>503</v>
      </c>
      <c r="B16" s="54"/>
      <c r="C16" s="27" t="s">
        <v>16</v>
      </c>
      <c r="D16" s="22" t="s">
        <v>36</v>
      </c>
      <c r="E16" s="22" t="s">
        <v>36</v>
      </c>
      <c r="F16" s="63">
        <v>1.4</v>
      </c>
      <c r="G16" s="22" t="s">
        <v>36</v>
      </c>
      <c r="H16" s="22" t="s">
        <v>36</v>
      </c>
      <c r="I16" s="22" t="s">
        <v>36</v>
      </c>
      <c r="J16" s="22" t="s">
        <v>36</v>
      </c>
      <c r="K16" s="22" t="s">
        <v>36</v>
      </c>
      <c r="L16" s="449" t="s">
        <v>36</v>
      </c>
      <c r="M16" s="168" t="s">
        <v>36</v>
      </c>
    </row>
    <row r="17" spans="1:36" ht="21.75" customHeight="1" x14ac:dyDescent="0.3">
      <c r="A17" s="154" t="s">
        <v>504</v>
      </c>
      <c r="B17" s="54"/>
      <c r="C17" s="27" t="s">
        <v>16</v>
      </c>
      <c r="D17" s="22" t="s">
        <v>36</v>
      </c>
      <c r="E17" s="22" t="s">
        <v>36</v>
      </c>
      <c r="F17" s="63">
        <v>29.3</v>
      </c>
      <c r="G17" s="22" t="s">
        <v>36</v>
      </c>
      <c r="H17" s="22" t="s">
        <v>36</v>
      </c>
      <c r="I17" s="22" t="s">
        <v>36</v>
      </c>
      <c r="J17" s="22" t="s">
        <v>36</v>
      </c>
      <c r="K17" s="22" t="s">
        <v>36</v>
      </c>
      <c r="L17" s="449" t="s">
        <v>36</v>
      </c>
      <c r="M17" s="168" t="s">
        <v>36</v>
      </c>
    </row>
    <row r="18" spans="1:36" ht="37.5" x14ac:dyDescent="0.3">
      <c r="A18" s="155" t="s">
        <v>667</v>
      </c>
      <c r="B18" s="68"/>
      <c r="C18" s="66" t="s">
        <v>16</v>
      </c>
      <c r="D18" s="22" t="s">
        <v>36</v>
      </c>
      <c r="E18" s="22" t="s">
        <v>36</v>
      </c>
      <c r="F18" s="22" t="s">
        <v>36</v>
      </c>
      <c r="G18" s="22" t="s">
        <v>36</v>
      </c>
      <c r="H18" s="22" t="s">
        <v>36</v>
      </c>
      <c r="I18" s="22" t="s">
        <v>36</v>
      </c>
      <c r="J18" s="22" t="s">
        <v>36</v>
      </c>
      <c r="K18" s="22" t="s">
        <v>36</v>
      </c>
      <c r="L18" s="23" t="s">
        <v>36</v>
      </c>
      <c r="M18" s="25" t="s">
        <v>36</v>
      </c>
    </row>
    <row r="19" spans="1:36" ht="18.75" x14ac:dyDescent="0.3">
      <c r="A19" s="152" t="s">
        <v>546</v>
      </c>
      <c r="B19" s="36"/>
      <c r="C19" s="27"/>
      <c r="D19" s="22" t="s">
        <v>36</v>
      </c>
      <c r="E19" s="22" t="s">
        <v>36</v>
      </c>
      <c r="F19" s="22" t="s">
        <v>36</v>
      </c>
      <c r="G19" s="22" t="s">
        <v>36</v>
      </c>
      <c r="H19" s="22">
        <v>79.2</v>
      </c>
      <c r="I19" s="22" t="s">
        <v>36</v>
      </c>
      <c r="J19" s="22" t="s">
        <v>36</v>
      </c>
      <c r="K19" s="22" t="s">
        <v>36</v>
      </c>
      <c r="L19" s="23" t="s">
        <v>36</v>
      </c>
      <c r="M19" s="25" t="s">
        <v>36</v>
      </c>
    </row>
    <row r="20" spans="1:36" ht="19.5" thickBot="1" x14ac:dyDescent="0.35">
      <c r="A20" s="169" t="s">
        <v>547</v>
      </c>
      <c r="B20" s="56"/>
      <c r="C20" s="471"/>
      <c r="D20" s="32" t="s">
        <v>36</v>
      </c>
      <c r="E20" s="32" t="s">
        <v>36</v>
      </c>
      <c r="F20" s="32" t="s">
        <v>36</v>
      </c>
      <c r="G20" s="32" t="s">
        <v>36</v>
      </c>
      <c r="H20" s="32">
        <v>57.6</v>
      </c>
      <c r="I20" s="32" t="s">
        <v>36</v>
      </c>
      <c r="J20" s="32" t="s">
        <v>36</v>
      </c>
      <c r="K20" s="32" t="s">
        <v>36</v>
      </c>
      <c r="L20" s="441" t="s">
        <v>36</v>
      </c>
      <c r="M20" s="205" t="s">
        <v>36</v>
      </c>
    </row>
    <row r="21" spans="1:36" s="4" customFormat="1" ht="3" customHeight="1" thickBot="1" x14ac:dyDescent="0.3">
      <c r="A21" s="1027"/>
      <c r="B21" s="1028"/>
      <c r="C21" s="1028"/>
      <c r="D21" s="1028"/>
      <c r="E21" s="1028"/>
      <c r="F21" s="1028"/>
      <c r="G21" s="1028"/>
      <c r="H21" s="1028"/>
      <c r="I21" s="1028"/>
      <c r="J21" s="1028"/>
      <c r="K21" s="1028"/>
      <c r="L21" s="1028"/>
      <c r="M21" s="1029"/>
      <c r="N21"/>
      <c r="O21"/>
      <c r="P21"/>
      <c r="Q21"/>
      <c r="R21"/>
      <c r="S21"/>
      <c r="T21"/>
      <c r="U21"/>
      <c r="V21"/>
      <c r="W21"/>
      <c r="X21"/>
      <c r="Y21"/>
      <c r="Z21"/>
      <c r="AA21"/>
      <c r="AB21"/>
      <c r="AC21"/>
      <c r="AD21"/>
      <c r="AE21"/>
      <c r="AF21"/>
      <c r="AG21"/>
      <c r="AH21"/>
      <c r="AI21"/>
      <c r="AJ21"/>
    </row>
    <row r="22" spans="1:36" ht="19.5" customHeight="1" thickBot="1" x14ac:dyDescent="0.3">
      <c r="A22" s="757" t="s">
        <v>505</v>
      </c>
      <c r="B22" s="758"/>
      <c r="C22" s="758"/>
      <c r="D22" s="758"/>
      <c r="E22" s="758"/>
      <c r="F22" s="758"/>
      <c r="G22" s="758"/>
      <c r="H22" s="758"/>
      <c r="I22" s="758"/>
      <c r="J22" s="758"/>
      <c r="K22" s="758"/>
      <c r="L22" s="758"/>
      <c r="M22" s="759"/>
    </row>
    <row r="23" spans="1:36" ht="37.5" x14ac:dyDescent="0.3">
      <c r="A23" s="151" t="s">
        <v>506</v>
      </c>
      <c r="B23" s="67"/>
      <c r="C23" s="69" t="s">
        <v>16</v>
      </c>
      <c r="D23" s="17" t="s">
        <v>36</v>
      </c>
      <c r="E23" s="17" t="s">
        <v>36</v>
      </c>
      <c r="F23" s="17" t="s">
        <v>36</v>
      </c>
      <c r="G23" s="17" t="s">
        <v>36</v>
      </c>
      <c r="H23" s="17">
        <v>72.5</v>
      </c>
      <c r="I23" s="17" t="s">
        <v>36</v>
      </c>
      <c r="J23" s="17" t="s">
        <v>36</v>
      </c>
      <c r="K23" s="17" t="s">
        <v>36</v>
      </c>
      <c r="L23" s="18" t="s">
        <v>36</v>
      </c>
      <c r="M23" s="19" t="s">
        <v>36</v>
      </c>
    </row>
    <row r="24" spans="1:36" ht="21.75" customHeight="1" x14ac:dyDescent="0.3">
      <c r="A24" s="152" t="s">
        <v>504</v>
      </c>
      <c r="B24" s="36"/>
      <c r="C24" s="27" t="s">
        <v>16</v>
      </c>
      <c r="D24" s="22" t="s">
        <v>36</v>
      </c>
      <c r="E24" s="22" t="s">
        <v>36</v>
      </c>
      <c r="F24" s="450">
        <v>64.400000000000006</v>
      </c>
      <c r="G24" s="22" t="s">
        <v>36</v>
      </c>
      <c r="H24" s="22" t="s">
        <v>36</v>
      </c>
      <c r="I24" s="22" t="s">
        <v>36</v>
      </c>
      <c r="J24" s="22" t="s">
        <v>36</v>
      </c>
      <c r="K24" s="22" t="s">
        <v>36</v>
      </c>
      <c r="L24" s="342" t="s">
        <v>36</v>
      </c>
      <c r="M24" s="428" t="s">
        <v>36</v>
      </c>
    </row>
    <row r="25" spans="1:36" ht="21.75" customHeight="1" x14ac:dyDescent="0.3">
      <c r="A25" s="152" t="s">
        <v>507</v>
      </c>
      <c r="B25" s="36"/>
      <c r="C25" s="27" t="s">
        <v>16</v>
      </c>
      <c r="D25" s="22" t="s">
        <v>36</v>
      </c>
      <c r="E25" s="22" t="s">
        <v>36</v>
      </c>
      <c r="F25" s="450">
        <v>33.1</v>
      </c>
      <c r="G25" s="22" t="s">
        <v>36</v>
      </c>
      <c r="H25" s="22" t="s">
        <v>36</v>
      </c>
      <c r="I25" s="22" t="s">
        <v>36</v>
      </c>
      <c r="J25" s="22" t="s">
        <v>36</v>
      </c>
      <c r="K25" s="22" t="s">
        <v>36</v>
      </c>
      <c r="L25" s="342" t="s">
        <v>36</v>
      </c>
      <c r="M25" s="428" t="s">
        <v>36</v>
      </c>
    </row>
    <row r="26" spans="1:36" ht="37.5" x14ac:dyDescent="0.3">
      <c r="A26" s="152" t="s">
        <v>508</v>
      </c>
      <c r="B26" s="54"/>
      <c r="C26" s="27" t="s">
        <v>636</v>
      </c>
      <c r="D26" s="22">
        <v>8</v>
      </c>
      <c r="E26" s="22">
        <v>13</v>
      </c>
      <c r="F26" s="22">
        <v>7</v>
      </c>
      <c r="G26" s="23">
        <v>32</v>
      </c>
      <c r="H26" s="22">
        <v>18</v>
      </c>
      <c r="I26" s="451">
        <v>29</v>
      </c>
      <c r="J26" s="342">
        <v>22</v>
      </c>
      <c r="K26" s="452">
        <v>31</v>
      </c>
      <c r="L26" s="452">
        <v>47</v>
      </c>
      <c r="M26" s="731">
        <v>53.27</v>
      </c>
    </row>
    <row r="27" spans="1:36" ht="38.25" thickBot="1" x14ac:dyDescent="0.35">
      <c r="A27" s="155" t="s">
        <v>509</v>
      </c>
      <c r="B27" s="64"/>
      <c r="C27" s="66" t="s">
        <v>16</v>
      </c>
      <c r="D27" s="229">
        <v>7.7</v>
      </c>
      <c r="E27" s="229">
        <v>12.7</v>
      </c>
      <c r="F27" s="229">
        <v>6.4</v>
      </c>
      <c r="G27" s="229">
        <v>28.3</v>
      </c>
      <c r="H27" s="229" t="s">
        <v>36</v>
      </c>
      <c r="I27" s="229" t="s">
        <v>36</v>
      </c>
      <c r="J27" s="229" t="s">
        <v>36</v>
      </c>
      <c r="K27" s="229" t="s">
        <v>36</v>
      </c>
      <c r="L27" s="686" t="s">
        <v>36</v>
      </c>
      <c r="M27" s="453" t="s">
        <v>36</v>
      </c>
    </row>
    <row r="28" spans="1:36" s="4" customFormat="1" ht="3" customHeight="1" thickBot="1" x14ac:dyDescent="0.3">
      <c r="A28" s="1027"/>
      <c r="B28" s="1028"/>
      <c r="C28" s="1028"/>
      <c r="D28" s="1028"/>
      <c r="E28" s="1028"/>
      <c r="F28" s="1028"/>
      <c r="G28" s="1028"/>
      <c r="H28" s="1028"/>
      <c r="I28" s="1028"/>
      <c r="J28" s="1028"/>
      <c r="K28" s="1028"/>
      <c r="L28" s="1028"/>
      <c r="M28" s="1029"/>
      <c r="N28"/>
      <c r="O28"/>
      <c r="P28"/>
      <c r="Q28"/>
      <c r="R28"/>
      <c r="S28"/>
      <c r="T28"/>
      <c r="U28"/>
      <c r="V28"/>
      <c r="W28"/>
      <c r="X28"/>
      <c r="Y28"/>
      <c r="Z28"/>
      <c r="AA28"/>
      <c r="AB28"/>
      <c r="AC28"/>
      <c r="AD28"/>
      <c r="AE28"/>
      <c r="AF28"/>
      <c r="AG28"/>
      <c r="AH28"/>
      <c r="AI28"/>
      <c r="AJ28"/>
    </row>
    <row r="29" spans="1:36" ht="19.5" customHeight="1" thickBot="1" x14ac:dyDescent="0.3">
      <c r="A29" s="875" t="s">
        <v>510</v>
      </c>
      <c r="B29" s="876"/>
      <c r="C29" s="876"/>
      <c r="D29" s="876"/>
      <c r="E29" s="876"/>
      <c r="F29" s="876"/>
      <c r="G29" s="876"/>
      <c r="H29" s="876"/>
      <c r="I29" s="876"/>
      <c r="J29" s="876"/>
      <c r="K29" s="876"/>
      <c r="L29" s="876"/>
      <c r="M29" s="877"/>
    </row>
    <row r="30" spans="1:36" ht="83.25" customHeight="1" x14ac:dyDescent="0.3">
      <c r="A30" s="119" t="s">
        <v>666</v>
      </c>
      <c r="B30" s="136"/>
      <c r="C30" s="62"/>
      <c r="D30" s="146"/>
      <c r="E30" s="146"/>
      <c r="F30" s="136"/>
      <c r="G30" s="146"/>
      <c r="H30" s="136"/>
      <c r="I30" s="136"/>
      <c r="J30" s="136"/>
      <c r="K30" s="147"/>
      <c r="L30" s="147"/>
      <c r="M30" s="148"/>
    </row>
    <row r="31" spans="1:36" ht="21.75" customHeight="1" x14ac:dyDescent="0.3">
      <c r="A31" s="124" t="s">
        <v>511</v>
      </c>
      <c r="B31" s="26"/>
      <c r="C31" s="27" t="s">
        <v>16</v>
      </c>
      <c r="D31" s="22" t="s">
        <v>36</v>
      </c>
      <c r="E31" s="22" t="s">
        <v>36</v>
      </c>
      <c r="F31" s="55">
        <v>40</v>
      </c>
      <c r="G31" s="22" t="s">
        <v>36</v>
      </c>
      <c r="H31" s="22" t="s">
        <v>36</v>
      </c>
      <c r="I31" s="22" t="s">
        <v>36</v>
      </c>
      <c r="J31" s="22" t="s">
        <v>36</v>
      </c>
      <c r="K31" s="22" t="s">
        <v>36</v>
      </c>
      <c r="L31" s="448" t="s">
        <v>36</v>
      </c>
      <c r="M31" s="167" t="s">
        <v>36</v>
      </c>
    </row>
    <row r="32" spans="1:36" ht="21.75" customHeight="1" x14ac:dyDescent="0.3">
      <c r="A32" s="124" t="s">
        <v>512</v>
      </c>
      <c r="B32" s="26"/>
      <c r="C32" s="27" t="s">
        <v>16</v>
      </c>
      <c r="D32" s="22" t="s">
        <v>36</v>
      </c>
      <c r="E32" s="22" t="s">
        <v>36</v>
      </c>
      <c r="F32" s="26">
        <v>35.700000000000003</v>
      </c>
      <c r="G32" s="22" t="s">
        <v>36</v>
      </c>
      <c r="H32" s="22" t="s">
        <v>36</v>
      </c>
      <c r="I32" s="22" t="s">
        <v>36</v>
      </c>
      <c r="J32" s="22" t="s">
        <v>36</v>
      </c>
      <c r="K32" s="22" t="s">
        <v>36</v>
      </c>
      <c r="L32" s="449" t="s">
        <v>36</v>
      </c>
      <c r="M32" s="168" t="s">
        <v>36</v>
      </c>
    </row>
    <row r="33" spans="1:36" ht="24" customHeight="1" thickBot="1" x14ac:dyDescent="0.35">
      <c r="A33" s="155" t="s">
        <v>513</v>
      </c>
      <c r="B33" s="1082" t="s">
        <v>710</v>
      </c>
      <c r="C33" s="296"/>
      <c r="D33" s="306">
        <v>59.3</v>
      </c>
      <c r="E33" s="306">
        <v>56.1</v>
      </c>
      <c r="F33" s="306">
        <v>53.3</v>
      </c>
      <c r="G33" s="306">
        <v>51</v>
      </c>
      <c r="H33" s="306">
        <v>53.5</v>
      </c>
      <c r="I33" s="306">
        <v>44.9</v>
      </c>
      <c r="J33" s="306">
        <v>68</v>
      </c>
      <c r="K33" s="306">
        <v>67.5</v>
      </c>
      <c r="L33" s="1083">
        <v>58</v>
      </c>
      <c r="M33" s="349">
        <v>51.3</v>
      </c>
    </row>
    <row r="34" spans="1:36" s="4" customFormat="1" ht="3" customHeight="1" thickBot="1" x14ac:dyDescent="0.3">
      <c r="A34" s="1027"/>
      <c r="B34" s="1028"/>
      <c r="C34" s="1028"/>
      <c r="D34" s="1028"/>
      <c r="E34" s="1028"/>
      <c r="F34" s="1028"/>
      <c r="G34" s="1028"/>
      <c r="H34" s="1028"/>
      <c r="I34" s="1028"/>
      <c r="J34" s="1028"/>
      <c r="K34" s="1028"/>
      <c r="L34" s="1028"/>
      <c r="M34" s="1029"/>
      <c r="N34"/>
      <c r="O34"/>
      <c r="P34"/>
      <c r="Q34"/>
      <c r="R34"/>
      <c r="S34"/>
      <c r="T34"/>
      <c r="U34"/>
      <c r="V34"/>
      <c r="W34"/>
      <c r="X34"/>
      <c r="Y34"/>
      <c r="Z34"/>
      <c r="AA34"/>
      <c r="AB34"/>
      <c r="AC34"/>
      <c r="AD34"/>
      <c r="AE34"/>
      <c r="AF34"/>
      <c r="AG34"/>
      <c r="AH34"/>
      <c r="AI34"/>
      <c r="AJ34"/>
    </row>
    <row r="35" spans="1:36" ht="19.5" customHeight="1" thickBot="1" x14ac:dyDescent="0.3">
      <c r="A35" s="875" t="s">
        <v>514</v>
      </c>
      <c r="B35" s="876"/>
      <c r="C35" s="876"/>
      <c r="D35" s="876"/>
      <c r="E35" s="876"/>
      <c r="F35" s="876"/>
      <c r="G35" s="876"/>
      <c r="H35" s="876"/>
      <c r="I35" s="876"/>
      <c r="J35" s="876"/>
      <c r="K35" s="876"/>
      <c r="L35" s="876"/>
      <c r="M35" s="877"/>
    </row>
    <row r="36" spans="1:36" ht="37.5" customHeight="1" x14ac:dyDescent="0.3">
      <c r="A36" s="151" t="s">
        <v>515</v>
      </c>
      <c r="B36" s="67"/>
      <c r="C36" s="69"/>
      <c r="D36" s="17" t="s">
        <v>36</v>
      </c>
      <c r="E36" s="17" t="s">
        <v>36</v>
      </c>
      <c r="F36" s="17" t="s">
        <v>36</v>
      </c>
      <c r="G36" s="17" t="s">
        <v>36</v>
      </c>
      <c r="H36" s="17" t="s">
        <v>36</v>
      </c>
      <c r="I36" s="17" t="s">
        <v>36</v>
      </c>
      <c r="J36" s="17" t="s">
        <v>36</v>
      </c>
      <c r="K36" s="17" t="s">
        <v>36</v>
      </c>
      <c r="L36" s="18" t="s">
        <v>36</v>
      </c>
      <c r="M36" s="19" t="s">
        <v>36</v>
      </c>
    </row>
    <row r="37" spans="1:36" ht="37.5" x14ac:dyDescent="0.3">
      <c r="A37" s="155" t="s">
        <v>516</v>
      </c>
      <c r="B37" s="20"/>
      <c r="C37" s="94" t="s">
        <v>621</v>
      </c>
      <c r="D37" s="158">
        <v>41.739130434782609</v>
      </c>
      <c r="E37" s="158">
        <v>19.090909090909093</v>
      </c>
      <c r="F37" s="158">
        <v>33.613445378151262</v>
      </c>
      <c r="G37" s="158">
        <v>28.571428571428569</v>
      </c>
      <c r="H37" s="158">
        <v>16.666666666666664</v>
      </c>
      <c r="I37" s="158">
        <v>9.0225563909774422</v>
      </c>
      <c r="J37" s="158">
        <v>11.267605633802818</v>
      </c>
      <c r="K37" s="159">
        <v>24.137931034482758</v>
      </c>
      <c r="L37" s="159">
        <v>5.095541401273886</v>
      </c>
      <c r="M37" s="160">
        <v>38.76</v>
      </c>
    </row>
    <row r="38" spans="1:36" ht="18.75" x14ac:dyDescent="0.3">
      <c r="A38" s="152" t="s">
        <v>517</v>
      </c>
      <c r="B38" s="20"/>
      <c r="C38" s="94" t="s">
        <v>103</v>
      </c>
      <c r="D38" s="22">
        <v>5</v>
      </c>
      <c r="E38" s="22">
        <v>18</v>
      </c>
      <c r="F38" s="22">
        <v>15</v>
      </c>
      <c r="G38" s="22">
        <v>28</v>
      </c>
      <c r="H38" s="22">
        <v>19</v>
      </c>
      <c r="I38" s="22">
        <v>16</v>
      </c>
      <c r="J38" s="22">
        <v>10</v>
      </c>
      <c r="K38" s="23">
        <v>9</v>
      </c>
      <c r="L38" s="23">
        <v>34</v>
      </c>
      <c r="M38" s="25">
        <v>123</v>
      </c>
    </row>
    <row r="39" spans="1:36" ht="18.75" x14ac:dyDescent="0.3">
      <c r="A39" s="152" t="s">
        <v>518</v>
      </c>
      <c r="B39" s="20"/>
      <c r="C39" s="94" t="s">
        <v>103</v>
      </c>
      <c r="D39" s="22">
        <v>109</v>
      </c>
      <c r="E39" s="22">
        <v>90</v>
      </c>
      <c r="F39" s="22">
        <v>104</v>
      </c>
      <c r="G39" s="22">
        <v>111</v>
      </c>
      <c r="H39" s="22">
        <v>95</v>
      </c>
      <c r="I39" s="22">
        <v>116</v>
      </c>
      <c r="J39" s="22">
        <v>61</v>
      </c>
      <c r="K39" s="23">
        <v>107</v>
      </c>
      <c r="L39" s="23">
        <v>123</v>
      </c>
      <c r="M39" s="25">
        <v>55</v>
      </c>
    </row>
    <row r="40" spans="1:36" ht="18.75" x14ac:dyDescent="0.3">
      <c r="A40" s="152" t="s">
        <v>519</v>
      </c>
      <c r="B40" s="20"/>
      <c r="C40" s="94" t="s">
        <v>103</v>
      </c>
      <c r="D40" s="22">
        <v>1</v>
      </c>
      <c r="E40" s="22">
        <v>2</v>
      </c>
      <c r="F40" s="22">
        <v>0</v>
      </c>
      <c r="G40" s="22">
        <v>1</v>
      </c>
      <c r="H40" s="22">
        <v>0</v>
      </c>
      <c r="I40" s="22">
        <v>1</v>
      </c>
      <c r="J40" s="22">
        <v>0</v>
      </c>
      <c r="K40" s="23">
        <v>0</v>
      </c>
      <c r="L40" s="23">
        <v>0</v>
      </c>
      <c r="M40" s="25">
        <v>0</v>
      </c>
    </row>
    <row r="41" spans="1:36" ht="38.25" thickBot="1" x14ac:dyDescent="0.35">
      <c r="A41" s="156" t="s">
        <v>520</v>
      </c>
      <c r="B41" s="104"/>
      <c r="C41" s="84" t="s">
        <v>103</v>
      </c>
      <c r="D41" s="108">
        <v>48</v>
      </c>
      <c r="E41" s="108">
        <v>21</v>
      </c>
      <c r="F41" s="108">
        <v>40</v>
      </c>
      <c r="G41" s="108">
        <v>40</v>
      </c>
      <c r="H41" s="108">
        <v>19</v>
      </c>
      <c r="I41" s="108">
        <v>12</v>
      </c>
      <c r="J41" s="108">
        <v>8</v>
      </c>
      <c r="K41" s="109">
        <v>28</v>
      </c>
      <c r="L41" s="109">
        <v>8</v>
      </c>
      <c r="M41" s="118">
        <v>69</v>
      </c>
    </row>
    <row r="42" spans="1:36" s="4" customFormat="1" ht="3" customHeight="1" thickBot="1" x14ac:dyDescent="0.3">
      <c r="A42" s="1027"/>
      <c r="B42" s="1028"/>
      <c r="C42" s="1028"/>
      <c r="D42" s="1028"/>
      <c r="E42" s="1028"/>
      <c r="F42" s="1028"/>
      <c r="G42" s="1028"/>
      <c r="H42" s="1028"/>
      <c r="I42" s="1028"/>
      <c r="J42" s="1028"/>
      <c r="K42" s="1028"/>
      <c r="L42" s="1028"/>
      <c r="M42" s="1029"/>
      <c r="N42"/>
      <c r="O42"/>
      <c r="P42"/>
      <c r="Q42"/>
      <c r="R42"/>
      <c r="S42"/>
      <c r="T42"/>
      <c r="U42"/>
      <c r="V42"/>
      <c r="W42"/>
      <c r="X42"/>
      <c r="Y42"/>
      <c r="Z42"/>
      <c r="AA42"/>
      <c r="AB42"/>
      <c r="AC42"/>
      <c r="AD42"/>
      <c r="AE42"/>
      <c r="AF42"/>
      <c r="AG42"/>
      <c r="AH42"/>
      <c r="AI42"/>
      <c r="AJ42"/>
    </row>
    <row r="43" spans="1:36" ht="19.5" thickBot="1" x14ac:dyDescent="0.3">
      <c r="A43" s="875" t="s">
        <v>521</v>
      </c>
      <c r="B43" s="876"/>
      <c r="C43" s="876"/>
      <c r="D43" s="876"/>
      <c r="E43" s="876"/>
      <c r="F43" s="876"/>
      <c r="G43" s="876"/>
      <c r="H43" s="876"/>
      <c r="I43" s="876"/>
      <c r="J43" s="876"/>
      <c r="K43" s="876"/>
      <c r="L43" s="876"/>
      <c r="M43" s="877"/>
    </row>
    <row r="44" spans="1:36" ht="56.25" x14ac:dyDescent="0.3">
      <c r="A44" s="151" t="s">
        <v>522</v>
      </c>
      <c r="B44" s="67"/>
      <c r="C44" s="37"/>
      <c r="D44" s="17" t="s">
        <v>36</v>
      </c>
      <c r="E44" s="17" t="s">
        <v>36</v>
      </c>
      <c r="F44" s="17" t="s">
        <v>36</v>
      </c>
      <c r="G44" s="17" t="s">
        <v>36</v>
      </c>
      <c r="H44" s="17" t="s">
        <v>36</v>
      </c>
      <c r="I44" s="17" t="s">
        <v>36</v>
      </c>
      <c r="J44" s="17" t="s">
        <v>36</v>
      </c>
      <c r="K44" s="17" t="s">
        <v>36</v>
      </c>
      <c r="L44" s="18" t="s">
        <v>36</v>
      </c>
      <c r="M44" s="19" t="s">
        <v>36</v>
      </c>
    </row>
    <row r="45" spans="1:36" ht="56.25" x14ac:dyDescent="0.3">
      <c r="A45" s="155" t="s">
        <v>523</v>
      </c>
      <c r="B45" s="68"/>
      <c r="C45" s="65"/>
      <c r="D45" s="22" t="s">
        <v>229</v>
      </c>
      <c r="E45" s="22" t="s">
        <v>36</v>
      </c>
      <c r="F45" s="22" t="s">
        <v>36</v>
      </c>
      <c r="G45" s="22" t="s">
        <v>36</v>
      </c>
      <c r="H45" s="22" t="s">
        <v>36</v>
      </c>
      <c r="I45" s="17" t="s">
        <v>36</v>
      </c>
      <c r="J45" s="17" t="s">
        <v>36</v>
      </c>
      <c r="K45" s="17" t="s">
        <v>36</v>
      </c>
      <c r="L45" s="18" t="s">
        <v>36</v>
      </c>
      <c r="M45" s="19" t="s">
        <v>36</v>
      </c>
    </row>
    <row r="46" spans="1:36" s="4" customFormat="1" ht="3" customHeight="1" thickBot="1" x14ac:dyDescent="0.3">
      <c r="A46" s="1018"/>
      <c r="B46" s="1019"/>
      <c r="C46" s="1019"/>
      <c r="D46" s="1019"/>
      <c r="E46" s="1019"/>
      <c r="F46" s="1019"/>
      <c r="G46" s="1019"/>
      <c r="H46" s="1019"/>
      <c r="I46" s="1019"/>
      <c r="J46" s="1019"/>
      <c r="K46" s="1019"/>
      <c r="L46" s="1019"/>
      <c r="M46" s="1020"/>
      <c r="N46"/>
      <c r="O46"/>
      <c r="P46"/>
      <c r="Q46"/>
      <c r="R46"/>
      <c r="S46"/>
      <c r="T46"/>
      <c r="U46"/>
      <c r="V46"/>
      <c r="W46"/>
      <c r="X46"/>
      <c r="Y46"/>
      <c r="Z46"/>
      <c r="AA46"/>
      <c r="AB46"/>
      <c r="AC46"/>
      <c r="AD46"/>
      <c r="AE46"/>
      <c r="AF46"/>
      <c r="AG46"/>
      <c r="AH46"/>
      <c r="AI46"/>
      <c r="AJ46"/>
    </row>
    <row r="47" spans="1:36" ht="19.5" customHeight="1" thickBot="1" x14ac:dyDescent="0.3">
      <c r="A47" s="757" t="s">
        <v>524</v>
      </c>
      <c r="B47" s="758"/>
      <c r="C47" s="758"/>
      <c r="D47" s="758"/>
      <c r="E47" s="758"/>
      <c r="F47" s="758"/>
      <c r="G47" s="758"/>
      <c r="H47" s="758"/>
      <c r="I47" s="758"/>
      <c r="J47" s="758"/>
      <c r="K47" s="758"/>
      <c r="L47" s="758"/>
      <c r="M47" s="759"/>
    </row>
    <row r="48" spans="1:36" ht="50.25" customHeight="1" x14ac:dyDescent="0.3">
      <c r="A48" s="151" t="s">
        <v>525</v>
      </c>
      <c r="B48" s="61"/>
      <c r="C48" s="146"/>
      <c r="D48" s="17" t="s">
        <v>36</v>
      </c>
      <c r="E48" s="17" t="s">
        <v>36</v>
      </c>
      <c r="F48" s="17" t="s">
        <v>36</v>
      </c>
      <c r="G48" s="17" t="s">
        <v>36</v>
      </c>
      <c r="H48" s="17" t="s">
        <v>36</v>
      </c>
      <c r="I48" s="17" t="s">
        <v>36</v>
      </c>
      <c r="J48" s="17" t="s">
        <v>36</v>
      </c>
      <c r="K48" s="17" t="s">
        <v>36</v>
      </c>
      <c r="L48" s="18" t="s">
        <v>36</v>
      </c>
      <c r="M48" s="19" t="s">
        <v>36</v>
      </c>
      <c r="O48" t="s">
        <v>229</v>
      </c>
    </row>
    <row r="49" spans="1:36" ht="37.5" x14ac:dyDescent="0.3">
      <c r="A49" s="155" t="s">
        <v>526</v>
      </c>
      <c r="B49" s="68"/>
      <c r="C49" s="65"/>
      <c r="D49" s="22" t="s">
        <v>36</v>
      </c>
      <c r="E49" s="22" t="s">
        <v>36</v>
      </c>
      <c r="F49" s="22" t="s">
        <v>36</v>
      </c>
      <c r="G49" s="22" t="s">
        <v>36</v>
      </c>
      <c r="H49" s="22" t="s">
        <v>36</v>
      </c>
      <c r="I49" s="17" t="s">
        <v>36</v>
      </c>
      <c r="J49" s="17" t="s">
        <v>36</v>
      </c>
      <c r="K49" s="17" t="s">
        <v>36</v>
      </c>
      <c r="L49" s="18" t="s">
        <v>36</v>
      </c>
      <c r="M49" s="19" t="s">
        <v>36</v>
      </c>
    </row>
    <row r="50" spans="1:36" s="4" customFormat="1" ht="3" customHeight="1" thickBot="1" x14ac:dyDescent="0.3">
      <c r="A50" s="1018"/>
      <c r="B50" s="1019"/>
      <c r="C50" s="1019"/>
      <c r="D50" s="1019"/>
      <c r="E50" s="1019"/>
      <c r="F50" s="1019"/>
      <c r="G50" s="1019"/>
      <c r="H50" s="1019"/>
      <c r="I50" s="1019"/>
      <c r="J50" s="1019"/>
      <c r="K50" s="1019"/>
      <c r="L50" s="1019"/>
      <c r="M50" s="1020"/>
      <c r="N50"/>
      <c r="O50"/>
      <c r="P50"/>
      <c r="Q50"/>
      <c r="R50"/>
      <c r="S50"/>
      <c r="T50"/>
      <c r="U50"/>
      <c r="V50"/>
      <c r="W50"/>
      <c r="X50"/>
      <c r="Y50"/>
      <c r="Z50"/>
      <c r="AA50"/>
      <c r="AB50"/>
      <c r="AC50"/>
      <c r="AD50"/>
      <c r="AE50"/>
      <c r="AF50"/>
      <c r="AG50"/>
      <c r="AH50"/>
      <c r="AI50"/>
      <c r="AJ50"/>
    </row>
    <row r="51" spans="1:36" ht="19.5" customHeight="1" thickBot="1" x14ac:dyDescent="0.3">
      <c r="A51" s="757" t="s">
        <v>527</v>
      </c>
      <c r="B51" s="758"/>
      <c r="C51" s="758"/>
      <c r="D51" s="758"/>
      <c r="E51" s="758"/>
      <c r="F51" s="758"/>
      <c r="G51" s="758"/>
      <c r="H51" s="758"/>
      <c r="I51" s="758"/>
      <c r="J51" s="758"/>
      <c r="K51" s="758"/>
      <c r="L51" s="758"/>
      <c r="M51" s="759"/>
    </row>
    <row r="52" spans="1:36" ht="56.25" x14ac:dyDescent="0.3">
      <c r="A52" s="151" t="s">
        <v>528</v>
      </c>
      <c r="B52" s="67"/>
      <c r="C52" s="37"/>
      <c r="D52" s="17" t="s">
        <v>36</v>
      </c>
      <c r="E52" s="17" t="s">
        <v>36</v>
      </c>
      <c r="F52" s="17" t="s">
        <v>36</v>
      </c>
      <c r="G52" s="17" t="s">
        <v>36</v>
      </c>
      <c r="H52" s="17" t="s">
        <v>36</v>
      </c>
      <c r="I52" s="17" t="s">
        <v>36</v>
      </c>
      <c r="J52" s="17" t="s">
        <v>36</v>
      </c>
      <c r="K52" s="17" t="s">
        <v>36</v>
      </c>
      <c r="L52" s="18" t="s">
        <v>36</v>
      </c>
      <c r="M52" s="19" t="s">
        <v>36</v>
      </c>
    </row>
    <row r="53" spans="1:36" ht="37.5" x14ac:dyDescent="0.3">
      <c r="A53" s="155" t="s">
        <v>529</v>
      </c>
      <c r="B53" s="68"/>
      <c r="C53" s="65"/>
      <c r="D53" s="22" t="s">
        <v>36</v>
      </c>
      <c r="E53" s="22" t="s">
        <v>36</v>
      </c>
      <c r="F53" s="22" t="s">
        <v>36</v>
      </c>
      <c r="G53" s="22" t="s">
        <v>36</v>
      </c>
      <c r="H53" s="22" t="s">
        <v>36</v>
      </c>
      <c r="I53" s="17" t="s">
        <v>36</v>
      </c>
      <c r="J53" s="17" t="s">
        <v>36</v>
      </c>
      <c r="K53" s="17" t="s">
        <v>36</v>
      </c>
      <c r="L53" s="18" t="s">
        <v>36</v>
      </c>
      <c r="M53" s="19" t="s">
        <v>36</v>
      </c>
    </row>
    <row r="54" spans="1:36" s="4" customFormat="1" ht="3" customHeight="1" thickBot="1" x14ac:dyDescent="0.3">
      <c r="A54" s="1021"/>
      <c r="B54" s="1022"/>
      <c r="C54" s="1022"/>
      <c r="D54" s="1022"/>
      <c r="E54" s="1022"/>
      <c r="F54" s="1022"/>
      <c r="G54" s="1022"/>
      <c r="H54" s="1022"/>
      <c r="I54" s="1022"/>
      <c r="J54" s="1022"/>
      <c r="K54" s="1022"/>
      <c r="L54" s="1022"/>
      <c r="M54" s="1023"/>
      <c r="N54"/>
      <c r="O54"/>
      <c r="P54"/>
      <c r="Q54"/>
      <c r="R54"/>
      <c r="S54"/>
      <c r="T54"/>
      <c r="U54"/>
      <c r="V54"/>
      <c r="W54"/>
      <c r="X54"/>
      <c r="Y54"/>
      <c r="Z54"/>
      <c r="AA54"/>
      <c r="AB54"/>
      <c r="AC54"/>
      <c r="AD54"/>
      <c r="AE54"/>
      <c r="AF54"/>
      <c r="AG54"/>
      <c r="AH54"/>
      <c r="AI54"/>
      <c r="AJ54"/>
    </row>
    <row r="55" spans="1:36" ht="19.5" customHeight="1" thickBot="1" x14ac:dyDescent="0.3">
      <c r="A55" s="757" t="s">
        <v>530</v>
      </c>
      <c r="B55" s="758"/>
      <c r="C55" s="758"/>
      <c r="D55" s="758"/>
      <c r="E55" s="758"/>
      <c r="F55" s="758"/>
      <c r="G55" s="758"/>
      <c r="H55" s="758"/>
      <c r="I55" s="758"/>
      <c r="J55" s="758"/>
      <c r="K55" s="758"/>
      <c r="L55" s="758"/>
      <c r="M55" s="759"/>
    </row>
    <row r="56" spans="1:36" ht="37.5" x14ac:dyDescent="0.3">
      <c r="A56" s="156" t="s">
        <v>531</v>
      </c>
      <c r="B56" s="144"/>
      <c r="C56" s="145"/>
      <c r="D56" s="17" t="s">
        <v>36</v>
      </c>
      <c r="E56" s="17" t="s">
        <v>36</v>
      </c>
      <c r="F56" s="17" t="s">
        <v>36</v>
      </c>
      <c r="G56" s="17" t="s">
        <v>36</v>
      </c>
      <c r="H56" s="17" t="s">
        <v>36</v>
      </c>
      <c r="I56" s="17" t="s">
        <v>36</v>
      </c>
      <c r="J56" s="17" t="s">
        <v>36</v>
      </c>
      <c r="K56" s="17" t="s">
        <v>36</v>
      </c>
      <c r="L56" s="18" t="s">
        <v>36</v>
      </c>
      <c r="M56" s="19" t="s">
        <v>36</v>
      </c>
    </row>
    <row r="57" spans="1:36" s="4" customFormat="1" ht="3" customHeight="1" thickBot="1" x14ac:dyDescent="0.3">
      <c r="A57" s="1018"/>
      <c r="B57" s="1019"/>
      <c r="C57" s="1019"/>
      <c r="D57" s="1019"/>
      <c r="E57" s="1019"/>
      <c r="F57" s="1019"/>
      <c r="G57" s="1019"/>
      <c r="H57" s="1019"/>
      <c r="I57" s="1019"/>
      <c r="J57" s="1019"/>
      <c r="K57" s="1019"/>
      <c r="L57" s="1019"/>
      <c r="M57" s="1020"/>
      <c r="N57"/>
      <c r="O57"/>
      <c r="P57"/>
      <c r="Q57"/>
      <c r="R57"/>
      <c r="S57"/>
      <c r="T57"/>
      <c r="U57"/>
      <c r="V57"/>
      <c r="W57"/>
      <c r="X57"/>
      <c r="Y57"/>
      <c r="Z57"/>
      <c r="AA57"/>
      <c r="AB57"/>
      <c r="AC57"/>
      <c r="AD57"/>
      <c r="AE57"/>
      <c r="AF57"/>
      <c r="AG57"/>
      <c r="AH57"/>
      <c r="AI57"/>
      <c r="AJ57"/>
    </row>
    <row r="58" spans="1:36" ht="19.5" customHeight="1" thickBot="1" x14ac:dyDescent="0.3">
      <c r="A58" s="757" t="s">
        <v>532</v>
      </c>
      <c r="B58" s="758"/>
      <c r="C58" s="758"/>
      <c r="D58" s="758"/>
      <c r="E58" s="758"/>
      <c r="F58" s="758"/>
      <c r="G58" s="758"/>
      <c r="H58" s="758"/>
      <c r="I58" s="758"/>
      <c r="J58" s="758"/>
      <c r="K58" s="758"/>
      <c r="L58" s="758"/>
      <c r="M58" s="759"/>
    </row>
    <row r="59" spans="1:36" ht="37.5" x14ac:dyDescent="0.3">
      <c r="A59" s="156" t="s">
        <v>533</v>
      </c>
      <c r="B59" s="142"/>
      <c r="C59" s="143"/>
      <c r="D59" s="17" t="s">
        <v>36</v>
      </c>
      <c r="E59" s="17" t="s">
        <v>36</v>
      </c>
      <c r="F59" s="17" t="s">
        <v>36</v>
      </c>
      <c r="G59" s="17" t="s">
        <v>36</v>
      </c>
      <c r="H59" s="149">
        <v>98.1</v>
      </c>
      <c r="I59" s="17" t="s">
        <v>36</v>
      </c>
      <c r="J59" s="17" t="s">
        <v>36</v>
      </c>
      <c r="K59" s="17" t="s">
        <v>36</v>
      </c>
      <c r="L59" s="18" t="s">
        <v>36</v>
      </c>
      <c r="M59" s="19" t="s">
        <v>36</v>
      </c>
    </row>
    <row r="60" spans="1:36" ht="18.75" x14ac:dyDescent="0.3">
      <c r="A60" s="162" t="s">
        <v>584</v>
      </c>
      <c r="B60" s="54"/>
      <c r="C60" s="75"/>
      <c r="D60" s="22" t="s">
        <v>36</v>
      </c>
      <c r="E60" s="22" t="s">
        <v>36</v>
      </c>
      <c r="F60" s="22" t="s">
        <v>36</v>
      </c>
      <c r="G60" s="22" t="s">
        <v>36</v>
      </c>
      <c r="H60" s="164">
        <v>98.3</v>
      </c>
      <c r="I60" s="22" t="s">
        <v>36</v>
      </c>
      <c r="J60" s="22" t="s">
        <v>36</v>
      </c>
      <c r="K60" s="22" t="s">
        <v>36</v>
      </c>
      <c r="L60" s="23" t="s">
        <v>36</v>
      </c>
      <c r="M60" s="25" t="s">
        <v>36</v>
      </c>
    </row>
    <row r="61" spans="1:36" ht="19.5" thickBot="1" x14ac:dyDescent="0.35">
      <c r="A61" s="161" t="s">
        <v>361</v>
      </c>
      <c r="B61" s="166"/>
      <c r="C61" s="163"/>
      <c r="D61" s="22" t="s">
        <v>36</v>
      </c>
      <c r="E61" s="22" t="s">
        <v>36</v>
      </c>
      <c r="F61" s="22" t="s">
        <v>36</v>
      </c>
      <c r="G61" s="22" t="s">
        <v>36</v>
      </c>
      <c r="H61" s="165">
        <v>97.9</v>
      </c>
      <c r="I61" s="22" t="s">
        <v>36</v>
      </c>
      <c r="J61" s="22" t="s">
        <v>36</v>
      </c>
      <c r="K61" s="22" t="s">
        <v>36</v>
      </c>
      <c r="L61" s="23" t="s">
        <v>36</v>
      </c>
      <c r="M61" s="25" t="s">
        <v>36</v>
      </c>
    </row>
    <row r="62" spans="1:36" s="4" customFormat="1" ht="3" customHeight="1" thickBot="1" x14ac:dyDescent="0.3">
      <c r="A62" s="1021"/>
      <c r="B62" s="1022"/>
      <c r="C62" s="1022"/>
      <c r="D62" s="1022"/>
      <c r="E62" s="1022"/>
      <c r="F62" s="1022"/>
      <c r="G62" s="1022"/>
      <c r="H62" s="1022"/>
      <c r="I62" s="1022"/>
      <c r="J62" s="1022"/>
      <c r="K62" s="1022"/>
      <c r="L62" s="1022"/>
      <c r="M62" s="1023"/>
      <c r="N62"/>
      <c r="O62"/>
      <c r="P62"/>
      <c r="Q62"/>
      <c r="R62"/>
      <c r="S62"/>
      <c r="T62"/>
      <c r="U62"/>
      <c r="V62"/>
      <c r="W62"/>
      <c r="X62"/>
      <c r="Y62"/>
      <c r="Z62"/>
      <c r="AA62"/>
      <c r="AB62"/>
      <c r="AC62"/>
      <c r="AD62"/>
      <c r="AE62"/>
      <c r="AF62"/>
      <c r="AG62"/>
      <c r="AH62"/>
      <c r="AI62"/>
      <c r="AJ62"/>
    </row>
    <row r="63" spans="1:36" ht="19.5" customHeight="1" thickBot="1" x14ac:dyDescent="0.3">
      <c r="A63" s="757" t="s">
        <v>534</v>
      </c>
      <c r="B63" s="758"/>
      <c r="C63" s="758"/>
      <c r="D63" s="758"/>
      <c r="E63" s="758"/>
      <c r="F63" s="758"/>
      <c r="G63" s="758"/>
      <c r="H63" s="758"/>
      <c r="I63" s="758"/>
      <c r="J63" s="758"/>
      <c r="K63" s="758"/>
      <c r="L63" s="758"/>
      <c r="M63" s="759"/>
    </row>
    <row r="64" spans="1:36" ht="75" x14ac:dyDescent="0.3">
      <c r="A64" s="151" t="s">
        <v>535</v>
      </c>
      <c r="B64" s="67"/>
      <c r="C64" s="37"/>
      <c r="D64" s="17" t="s">
        <v>36</v>
      </c>
      <c r="E64" s="17" t="s">
        <v>36</v>
      </c>
      <c r="F64" s="17" t="s">
        <v>36</v>
      </c>
      <c r="G64" s="17" t="s">
        <v>36</v>
      </c>
      <c r="H64" s="17" t="s">
        <v>36</v>
      </c>
      <c r="I64" s="17" t="s">
        <v>36</v>
      </c>
      <c r="J64" s="17" t="s">
        <v>36</v>
      </c>
      <c r="K64" s="17" t="s">
        <v>36</v>
      </c>
      <c r="L64" s="18" t="s">
        <v>36</v>
      </c>
      <c r="M64" s="19" t="s">
        <v>36</v>
      </c>
    </row>
    <row r="65" spans="1:36" ht="54.75" customHeight="1" x14ac:dyDescent="0.3">
      <c r="A65" s="155" t="s">
        <v>536</v>
      </c>
      <c r="B65" s="68"/>
      <c r="C65" s="65"/>
      <c r="D65" s="22" t="s">
        <v>36</v>
      </c>
      <c r="E65" s="22" t="s">
        <v>36</v>
      </c>
      <c r="F65" s="22" t="s">
        <v>36</v>
      </c>
      <c r="G65" s="22" t="s">
        <v>36</v>
      </c>
      <c r="H65" s="22" t="s">
        <v>36</v>
      </c>
      <c r="I65" s="17" t="s">
        <v>36</v>
      </c>
      <c r="J65" s="17" t="s">
        <v>36</v>
      </c>
      <c r="K65" s="17" t="s">
        <v>36</v>
      </c>
      <c r="L65" s="18" t="s">
        <v>36</v>
      </c>
      <c r="M65" s="19" t="s">
        <v>36</v>
      </c>
    </row>
    <row r="66" spans="1:36" s="4" customFormat="1" ht="3" customHeight="1" thickBot="1" x14ac:dyDescent="0.3">
      <c r="A66" s="1021"/>
      <c r="B66" s="1022"/>
      <c r="C66" s="1022"/>
      <c r="D66" s="1022"/>
      <c r="E66" s="1022"/>
      <c r="F66" s="1022"/>
      <c r="G66" s="1022"/>
      <c r="H66" s="1022"/>
      <c r="I66" s="1022"/>
      <c r="J66" s="1022"/>
      <c r="K66" s="1022"/>
      <c r="L66" s="1022"/>
      <c r="M66" s="1023"/>
      <c r="N66"/>
      <c r="O66"/>
      <c r="P66"/>
      <c r="Q66"/>
      <c r="R66"/>
      <c r="S66"/>
      <c r="T66"/>
      <c r="U66"/>
      <c r="V66"/>
      <c r="W66"/>
      <c r="X66"/>
      <c r="Y66"/>
      <c r="Z66"/>
      <c r="AA66"/>
      <c r="AB66"/>
      <c r="AC66"/>
      <c r="AD66"/>
      <c r="AE66"/>
      <c r="AF66"/>
      <c r="AG66"/>
      <c r="AH66"/>
      <c r="AI66"/>
      <c r="AJ66"/>
    </row>
    <row r="67" spans="1:36" ht="19.5" customHeight="1" thickBot="1" x14ac:dyDescent="0.3">
      <c r="A67" s="757" t="s">
        <v>537</v>
      </c>
      <c r="B67" s="758"/>
      <c r="C67" s="758"/>
      <c r="D67" s="758"/>
      <c r="E67" s="758"/>
      <c r="F67" s="758"/>
      <c r="G67" s="758"/>
      <c r="H67" s="758"/>
      <c r="I67" s="758"/>
      <c r="J67" s="758"/>
      <c r="K67" s="758"/>
      <c r="L67" s="758"/>
      <c r="M67" s="759"/>
    </row>
    <row r="68" spans="1:36" ht="54" customHeight="1" x14ac:dyDescent="0.3">
      <c r="A68" s="156" t="s">
        <v>538</v>
      </c>
      <c r="B68" s="144"/>
      <c r="C68" s="145"/>
      <c r="D68" s="17" t="s">
        <v>36</v>
      </c>
      <c r="E68" s="17" t="s">
        <v>36</v>
      </c>
      <c r="F68" s="17" t="s">
        <v>36</v>
      </c>
      <c r="G68" s="17" t="s">
        <v>36</v>
      </c>
      <c r="H68" s="17" t="s">
        <v>36</v>
      </c>
      <c r="I68" s="17" t="s">
        <v>36</v>
      </c>
      <c r="J68" s="17" t="s">
        <v>36</v>
      </c>
      <c r="K68" s="17" t="s">
        <v>36</v>
      </c>
      <c r="L68" s="18" t="s">
        <v>36</v>
      </c>
      <c r="M68" s="19" t="s">
        <v>36</v>
      </c>
    </row>
    <row r="69" spans="1:36" s="4" customFormat="1" ht="3" customHeight="1" thickBot="1" x14ac:dyDescent="0.3">
      <c r="A69" s="1021"/>
      <c r="B69" s="1022"/>
      <c r="C69" s="1022"/>
      <c r="D69" s="1022"/>
      <c r="E69" s="1022"/>
      <c r="F69" s="1022"/>
      <c r="G69" s="1022"/>
      <c r="H69" s="1022"/>
      <c r="I69" s="1022"/>
      <c r="J69" s="1022"/>
      <c r="K69" s="1022"/>
      <c r="L69" s="1022"/>
      <c r="M69" s="1023"/>
      <c r="N69"/>
      <c r="O69"/>
      <c r="P69"/>
      <c r="Q69"/>
      <c r="R69"/>
      <c r="S69"/>
      <c r="T69"/>
      <c r="U69"/>
      <c r="V69"/>
      <c r="W69"/>
      <c r="X69"/>
      <c r="Y69"/>
      <c r="Z69"/>
      <c r="AA69"/>
      <c r="AB69"/>
      <c r="AC69"/>
      <c r="AD69"/>
      <c r="AE69"/>
      <c r="AF69"/>
      <c r="AG69"/>
      <c r="AH69"/>
      <c r="AI69"/>
      <c r="AJ69"/>
    </row>
    <row r="70" spans="1:36" ht="19.5" customHeight="1" thickBot="1" x14ac:dyDescent="0.3">
      <c r="A70" s="757" t="s">
        <v>539</v>
      </c>
      <c r="B70" s="758"/>
      <c r="C70" s="758"/>
      <c r="D70" s="758"/>
      <c r="E70" s="758"/>
      <c r="F70" s="758"/>
      <c r="G70" s="758"/>
      <c r="H70" s="758"/>
      <c r="I70" s="758"/>
      <c r="J70" s="758"/>
      <c r="K70" s="758"/>
      <c r="L70" s="758"/>
      <c r="M70" s="759"/>
    </row>
    <row r="71" spans="1:36" ht="56.25" x14ac:dyDescent="0.3">
      <c r="A71" s="156" t="s">
        <v>540</v>
      </c>
      <c r="B71" s="144"/>
      <c r="C71" s="107"/>
      <c r="D71" s="108"/>
      <c r="E71" s="108"/>
      <c r="F71" s="108"/>
      <c r="G71" s="108"/>
      <c r="H71" s="108"/>
      <c r="I71" s="108"/>
      <c r="J71" s="108"/>
      <c r="K71" s="109"/>
      <c r="L71" s="109"/>
      <c r="M71" s="118"/>
    </row>
    <row r="72" spans="1:36" ht="18.75" x14ac:dyDescent="0.3">
      <c r="A72" s="152" t="s">
        <v>360</v>
      </c>
      <c r="B72" s="36"/>
      <c r="C72" s="21" t="s">
        <v>16</v>
      </c>
      <c r="D72" s="22" t="s">
        <v>36</v>
      </c>
      <c r="E72" s="22" t="s">
        <v>36</v>
      </c>
      <c r="F72" s="22" t="s">
        <v>36</v>
      </c>
      <c r="G72" s="22" t="s">
        <v>36</v>
      </c>
      <c r="H72" s="22">
        <v>14.2</v>
      </c>
      <c r="I72" s="22" t="s">
        <v>36</v>
      </c>
      <c r="J72" s="22" t="s">
        <v>36</v>
      </c>
      <c r="K72" s="22" t="s">
        <v>36</v>
      </c>
      <c r="L72" s="23" t="s">
        <v>36</v>
      </c>
      <c r="M72" s="25" t="s">
        <v>36</v>
      </c>
    </row>
    <row r="73" spans="1:36" ht="19.5" thickBot="1" x14ac:dyDescent="0.35">
      <c r="A73" s="157" t="s">
        <v>361</v>
      </c>
      <c r="B73" s="74"/>
      <c r="C73" s="454" t="s">
        <v>16</v>
      </c>
      <c r="D73" s="32" t="s">
        <v>36</v>
      </c>
      <c r="E73" s="32" t="s">
        <v>36</v>
      </c>
      <c r="F73" s="32" t="s">
        <v>36</v>
      </c>
      <c r="G73" s="32" t="s">
        <v>36</v>
      </c>
      <c r="H73" s="116">
        <v>14.7</v>
      </c>
      <c r="I73" s="32" t="s">
        <v>36</v>
      </c>
      <c r="J73" s="32" t="s">
        <v>36</v>
      </c>
      <c r="K73" s="32" t="s">
        <v>36</v>
      </c>
      <c r="L73" s="441" t="s">
        <v>36</v>
      </c>
      <c r="M73" s="205" t="s">
        <v>36</v>
      </c>
    </row>
    <row r="74" spans="1:36" ht="15.75" thickBot="1" x14ac:dyDescent="0.3">
      <c r="A74" s="1024" t="s">
        <v>635</v>
      </c>
      <c r="B74" s="1025"/>
      <c r="C74" s="1025"/>
      <c r="D74" s="1025"/>
      <c r="E74" s="1025"/>
      <c r="F74" s="1025"/>
      <c r="G74" s="1025"/>
      <c r="H74" s="1025"/>
      <c r="I74" s="1025"/>
      <c r="J74" s="1025"/>
      <c r="K74" s="1025"/>
      <c r="L74" s="1025"/>
      <c r="M74" s="1026"/>
    </row>
  </sheetData>
  <mergeCells count="29">
    <mergeCell ref="A1:L1"/>
    <mergeCell ref="A2:A3"/>
    <mergeCell ref="B2:B3"/>
    <mergeCell ref="C2:C3"/>
    <mergeCell ref="A28:M28"/>
    <mergeCell ref="A21:M21"/>
    <mergeCell ref="D2:M2"/>
    <mergeCell ref="A74:M74"/>
    <mergeCell ref="A63:M63"/>
    <mergeCell ref="A67:M67"/>
    <mergeCell ref="A70:M70"/>
    <mergeCell ref="A4:M4"/>
    <mergeCell ref="A22:M22"/>
    <mergeCell ref="A29:M29"/>
    <mergeCell ref="A35:M35"/>
    <mergeCell ref="A43:M43"/>
    <mergeCell ref="A47:M47"/>
    <mergeCell ref="A51:M51"/>
    <mergeCell ref="A58:M58"/>
    <mergeCell ref="A50:M50"/>
    <mergeCell ref="A46:M46"/>
    <mergeCell ref="A42:M42"/>
    <mergeCell ref="A34:M34"/>
    <mergeCell ref="A55:M55"/>
    <mergeCell ref="A57:M57"/>
    <mergeCell ref="A54:M54"/>
    <mergeCell ref="A69:M69"/>
    <mergeCell ref="A66:M66"/>
    <mergeCell ref="A62:M62"/>
  </mergeCells>
  <phoneticPr fontId="6" type="noConversion"/>
  <printOptions horizontalCentered="1"/>
  <pageMargins left="0.25" right="0.25" top="0.75" bottom="0.75" header="0.3" footer="0.3"/>
  <pageSetup scale="5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B78F2-2258-4FC6-B7BE-1BFB1EFD245B}">
  <dimension ref="A1:AM70"/>
  <sheetViews>
    <sheetView tabSelected="1" zoomScaleNormal="100" workbookViewId="0">
      <pane ySplit="3" topLeftCell="A4" activePane="bottomLeft" state="frozen"/>
      <selection pane="bottomLeft" activeCell="A9" sqref="A9:M9"/>
    </sheetView>
  </sheetViews>
  <sheetFormatPr defaultRowHeight="18.75" x14ac:dyDescent="0.3"/>
  <cols>
    <col min="1" max="1" width="41.42578125" style="44" customWidth="1"/>
    <col min="2" max="2" width="35.7109375" style="44" customWidth="1"/>
    <col min="3" max="3" width="10.140625" style="179" customWidth="1"/>
    <col min="4" max="9" width="13.7109375" style="179" customWidth="1"/>
    <col min="10" max="10" width="18" style="179" bestFit="1" customWidth="1"/>
    <col min="11" max="13" width="19.42578125" style="179" bestFit="1" customWidth="1"/>
    <col min="14" max="16384" width="9.140625" style="44"/>
  </cols>
  <sheetData>
    <row r="1" spans="1:39" ht="19.5" thickBot="1" x14ac:dyDescent="0.35">
      <c r="A1" s="747" t="s">
        <v>120</v>
      </c>
      <c r="B1" s="747"/>
      <c r="C1" s="747"/>
      <c r="D1" s="747"/>
      <c r="E1" s="747"/>
      <c r="F1" s="747"/>
      <c r="G1" s="747"/>
      <c r="H1" s="747"/>
      <c r="I1" s="747"/>
      <c r="J1" s="747"/>
      <c r="K1" s="747"/>
      <c r="L1" s="44"/>
      <c r="M1" s="44"/>
    </row>
    <row r="2" spans="1:39" x14ac:dyDescent="0.3">
      <c r="A2" s="1040" t="s">
        <v>0</v>
      </c>
      <c r="B2" s="1042" t="s">
        <v>1</v>
      </c>
      <c r="C2" s="1044" t="s">
        <v>15</v>
      </c>
      <c r="D2" s="1046" t="s">
        <v>14</v>
      </c>
      <c r="E2" s="1047"/>
      <c r="F2" s="1047"/>
      <c r="G2" s="1047"/>
      <c r="H2" s="1047"/>
      <c r="I2" s="1047"/>
      <c r="J2" s="1047"/>
      <c r="K2" s="1047"/>
      <c r="L2" s="1047"/>
      <c r="M2" s="1048"/>
    </row>
    <row r="3" spans="1:39" ht="47.45" customHeight="1" thickBot="1" x14ac:dyDescent="0.35">
      <c r="A3" s="1041"/>
      <c r="B3" s="1043"/>
      <c r="C3" s="1045"/>
      <c r="D3" s="232">
        <v>2015</v>
      </c>
      <c r="E3" s="232">
        <v>2016</v>
      </c>
      <c r="F3" s="232">
        <v>2017</v>
      </c>
      <c r="G3" s="232">
        <v>2018</v>
      </c>
      <c r="H3" s="232">
        <v>2019</v>
      </c>
      <c r="I3" s="232">
        <v>2020</v>
      </c>
      <c r="J3" s="232">
        <v>2021</v>
      </c>
      <c r="K3" s="233">
        <v>2022</v>
      </c>
      <c r="L3" s="233">
        <v>2023</v>
      </c>
      <c r="M3" s="234">
        <v>2024</v>
      </c>
    </row>
    <row r="4" spans="1:39" ht="29.25" customHeight="1" thickBot="1" x14ac:dyDescent="0.35">
      <c r="A4" s="757" t="s">
        <v>84</v>
      </c>
      <c r="B4" s="758"/>
      <c r="C4" s="758"/>
      <c r="D4" s="758"/>
      <c r="E4" s="758"/>
      <c r="F4" s="758"/>
      <c r="G4" s="758"/>
      <c r="H4" s="758"/>
      <c r="I4" s="758"/>
      <c r="J4" s="758"/>
      <c r="K4" s="758"/>
      <c r="L4" s="758"/>
      <c r="M4" s="178"/>
    </row>
    <row r="5" spans="1:39" ht="33.75" customHeight="1" x14ac:dyDescent="0.3">
      <c r="A5" s="1049" t="s">
        <v>59</v>
      </c>
      <c r="B5" s="174"/>
      <c r="C5" s="255" t="s">
        <v>16</v>
      </c>
      <c r="D5" s="128">
        <v>18.399999999999999</v>
      </c>
      <c r="E5" s="128">
        <v>19.2</v>
      </c>
      <c r="F5" s="128">
        <v>19.899999999999999</v>
      </c>
      <c r="G5" s="128">
        <v>21.8</v>
      </c>
      <c r="H5" s="128">
        <v>22.3</v>
      </c>
      <c r="I5" s="128">
        <v>20</v>
      </c>
      <c r="J5" s="128">
        <v>15.9</v>
      </c>
      <c r="K5" s="527">
        <v>14</v>
      </c>
      <c r="L5" s="527">
        <v>17.2</v>
      </c>
      <c r="M5" s="1084" t="s">
        <v>36</v>
      </c>
    </row>
    <row r="6" spans="1:39" ht="41.25" customHeight="1" x14ac:dyDescent="0.3">
      <c r="A6" s="749"/>
      <c r="B6" s="90" t="s">
        <v>188</v>
      </c>
      <c r="C6" s="89" t="s">
        <v>16</v>
      </c>
      <c r="D6" s="128">
        <v>18.5</v>
      </c>
      <c r="E6" s="128">
        <v>19.2</v>
      </c>
      <c r="F6" s="128">
        <v>20</v>
      </c>
      <c r="G6" s="128">
        <v>22</v>
      </c>
      <c r="H6" s="128">
        <v>22.7</v>
      </c>
      <c r="I6" s="128">
        <v>23.7</v>
      </c>
      <c r="J6" s="128">
        <v>23.7</v>
      </c>
      <c r="K6" s="527">
        <v>32.5</v>
      </c>
      <c r="L6" s="527">
        <v>39.799999999999997</v>
      </c>
      <c r="M6" s="197" t="s">
        <v>36</v>
      </c>
    </row>
    <row r="7" spans="1:39" ht="38.25" thickBot="1" x14ac:dyDescent="0.35">
      <c r="A7" s="78" t="s">
        <v>60</v>
      </c>
      <c r="B7" s="91"/>
      <c r="C7" s="85" t="s">
        <v>16</v>
      </c>
      <c r="D7" s="128">
        <v>74.400000000000006</v>
      </c>
      <c r="E7" s="128">
        <v>68.47</v>
      </c>
      <c r="F7" s="128">
        <v>69.34</v>
      </c>
      <c r="G7" s="128">
        <v>75.25</v>
      </c>
      <c r="H7" s="128">
        <v>77.5</v>
      </c>
      <c r="I7" s="128">
        <v>64.78</v>
      </c>
      <c r="J7" s="128">
        <v>63.01</v>
      </c>
      <c r="K7" s="527">
        <v>47.52</v>
      </c>
      <c r="L7" s="527" t="s">
        <v>36</v>
      </c>
      <c r="M7" s="197" t="s">
        <v>36</v>
      </c>
    </row>
    <row r="8" spans="1:39" s="172" customFormat="1" ht="3" customHeight="1" thickBot="1" x14ac:dyDescent="0.35">
      <c r="A8" s="1037"/>
      <c r="B8" s="1038"/>
      <c r="C8" s="1038"/>
      <c r="D8" s="1038"/>
      <c r="E8" s="1038"/>
      <c r="F8" s="1038"/>
      <c r="G8" s="1038"/>
      <c r="H8" s="1038"/>
      <c r="I8" s="1038"/>
      <c r="J8" s="1038"/>
      <c r="K8" s="1038"/>
      <c r="L8" s="1038"/>
      <c r="M8" s="1039"/>
      <c r="N8" s="44"/>
      <c r="O8" s="44"/>
      <c r="P8" s="44"/>
      <c r="Q8" s="44"/>
      <c r="R8" s="44"/>
      <c r="S8" s="44"/>
      <c r="T8" s="44"/>
      <c r="U8" s="44"/>
      <c r="V8" s="44"/>
      <c r="W8" s="44"/>
      <c r="X8" s="44"/>
      <c r="Y8" s="44"/>
      <c r="Z8" s="44"/>
      <c r="AA8" s="44"/>
      <c r="AB8" s="44"/>
      <c r="AC8" s="44"/>
      <c r="AD8" s="44"/>
      <c r="AE8" s="44"/>
      <c r="AF8" s="44"/>
      <c r="AG8" s="44"/>
      <c r="AH8" s="44"/>
      <c r="AI8" s="44"/>
      <c r="AJ8" s="44"/>
      <c r="AK8" s="44"/>
      <c r="AL8" s="44"/>
      <c r="AM8" s="44"/>
    </row>
    <row r="9" spans="1:39" ht="54.75" customHeight="1" thickBot="1" x14ac:dyDescent="0.35">
      <c r="A9" s="757" t="s">
        <v>85</v>
      </c>
      <c r="B9" s="758"/>
      <c r="C9" s="758"/>
      <c r="D9" s="758"/>
      <c r="E9" s="758"/>
      <c r="F9" s="758"/>
      <c r="G9" s="758"/>
      <c r="H9" s="758"/>
      <c r="I9" s="758"/>
      <c r="J9" s="758"/>
      <c r="K9" s="758"/>
      <c r="L9" s="758"/>
      <c r="M9" s="759"/>
    </row>
    <row r="10" spans="1:39" ht="150.75" thickBot="1" x14ac:dyDescent="0.35">
      <c r="A10" s="79" t="s">
        <v>61</v>
      </c>
      <c r="B10" s="97"/>
      <c r="C10" s="1085" t="s">
        <v>193</v>
      </c>
      <c r="D10" s="1086"/>
      <c r="E10" s="1086"/>
      <c r="F10" s="1086"/>
      <c r="G10" s="1086"/>
      <c r="H10" s="1086"/>
      <c r="I10" s="1086"/>
      <c r="J10" s="1086"/>
      <c r="K10" s="1086"/>
      <c r="L10" s="1086"/>
      <c r="M10" s="1087"/>
    </row>
    <row r="11" spans="1:39" s="172" customFormat="1" ht="3" customHeight="1" thickBot="1" x14ac:dyDescent="0.35">
      <c r="A11" s="1037"/>
      <c r="B11" s="1038"/>
      <c r="C11" s="1038"/>
      <c r="D11" s="1038"/>
      <c r="E11" s="1038"/>
      <c r="F11" s="1038"/>
      <c r="G11" s="1038"/>
      <c r="H11" s="1038"/>
      <c r="I11" s="1038"/>
      <c r="J11" s="1038"/>
      <c r="K11" s="1038"/>
      <c r="L11" s="1038"/>
      <c r="M11" s="1039"/>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row>
    <row r="12" spans="1:39" ht="21.75" customHeight="1" thickBot="1" x14ac:dyDescent="0.35">
      <c r="A12" s="757" t="s">
        <v>86</v>
      </c>
      <c r="B12" s="758"/>
      <c r="C12" s="758"/>
      <c r="D12" s="758"/>
      <c r="E12" s="758"/>
      <c r="F12" s="758"/>
      <c r="G12" s="758"/>
      <c r="H12" s="758"/>
      <c r="I12" s="758"/>
      <c r="J12" s="758"/>
      <c r="K12" s="758"/>
      <c r="L12" s="758"/>
      <c r="M12" s="759"/>
    </row>
    <row r="13" spans="1:39" ht="56.25" x14ac:dyDescent="0.3">
      <c r="A13" s="80" t="s">
        <v>62</v>
      </c>
      <c r="B13" s="90"/>
      <c r="C13" s="89" t="s">
        <v>176</v>
      </c>
      <c r="D13" s="17" t="s">
        <v>36</v>
      </c>
      <c r="E13" s="17" t="s">
        <v>36</v>
      </c>
      <c r="F13" s="17" t="s">
        <v>36</v>
      </c>
      <c r="G13" s="17" t="s">
        <v>36</v>
      </c>
      <c r="H13" s="17" t="s">
        <v>36</v>
      </c>
      <c r="I13" s="17" t="s">
        <v>36</v>
      </c>
      <c r="J13" s="17" t="s">
        <v>36</v>
      </c>
      <c r="K13" s="18" t="s">
        <v>36</v>
      </c>
      <c r="L13" s="18" t="s">
        <v>36</v>
      </c>
      <c r="M13" s="19" t="s">
        <v>36</v>
      </c>
    </row>
    <row r="14" spans="1:39" ht="57" thickBot="1" x14ac:dyDescent="0.35">
      <c r="A14" s="78" t="s">
        <v>63</v>
      </c>
      <c r="B14" s="91"/>
      <c r="C14" s="84" t="s">
        <v>16</v>
      </c>
      <c r="D14" s="128">
        <v>14.27</v>
      </c>
      <c r="E14" s="128">
        <v>13.21</v>
      </c>
      <c r="F14" s="128">
        <v>14.25</v>
      </c>
      <c r="G14" s="128">
        <v>15.81</v>
      </c>
      <c r="H14" s="128">
        <v>16.03</v>
      </c>
      <c r="I14" s="128">
        <v>15.47</v>
      </c>
      <c r="J14" s="128">
        <v>16.75</v>
      </c>
      <c r="K14" s="527">
        <v>9.2799999999999994</v>
      </c>
      <c r="L14" s="527" t="s">
        <v>36</v>
      </c>
      <c r="M14" s="197" t="s">
        <v>36</v>
      </c>
    </row>
    <row r="15" spans="1:39" s="172" customFormat="1" ht="3" customHeight="1" thickBot="1" x14ac:dyDescent="0.35">
      <c r="A15" s="1037"/>
      <c r="B15" s="1038"/>
      <c r="C15" s="1038"/>
      <c r="D15" s="1038"/>
      <c r="E15" s="1038"/>
      <c r="F15" s="1038"/>
      <c r="G15" s="1038"/>
      <c r="H15" s="1038"/>
      <c r="I15" s="1038"/>
      <c r="J15" s="1038"/>
      <c r="K15" s="1038"/>
      <c r="L15" s="1038"/>
      <c r="M15" s="1039"/>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row>
    <row r="16" spans="1:39" ht="40.5" customHeight="1" thickBot="1" x14ac:dyDescent="0.35">
      <c r="A16" s="757" t="s">
        <v>87</v>
      </c>
      <c r="B16" s="758"/>
      <c r="C16" s="758"/>
      <c r="D16" s="758"/>
      <c r="E16" s="758"/>
      <c r="F16" s="758"/>
      <c r="G16" s="758"/>
      <c r="H16" s="758"/>
      <c r="I16" s="758"/>
      <c r="J16" s="758"/>
      <c r="K16" s="758"/>
      <c r="L16" s="758"/>
      <c r="M16" s="759"/>
    </row>
    <row r="17" spans="1:39" ht="36.75" customHeight="1" thickBot="1" x14ac:dyDescent="0.35">
      <c r="A17" s="79" t="s">
        <v>64</v>
      </c>
      <c r="B17" s="79" t="s">
        <v>215</v>
      </c>
      <c r="C17" s="588" t="s">
        <v>16</v>
      </c>
      <c r="D17" s="698">
        <v>7.63</v>
      </c>
      <c r="E17" s="698">
        <v>3.37</v>
      </c>
      <c r="F17" s="698">
        <v>3.77</v>
      </c>
      <c r="G17" s="698">
        <v>4.96</v>
      </c>
      <c r="H17" s="698">
        <v>4.37</v>
      </c>
      <c r="I17" s="698">
        <v>2.75</v>
      </c>
      <c r="J17" s="698">
        <v>1.75</v>
      </c>
      <c r="K17" s="574">
        <v>0.73</v>
      </c>
      <c r="L17" s="574">
        <v>1.2965170272977893</v>
      </c>
      <c r="M17" s="575" t="s">
        <v>36</v>
      </c>
    </row>
    <row r="18" spans="1:39" s="172" customFormat="1" ht="3" customHeight="1" thickBot="1" x14ac:dyDescent="0.35">
      <c r="A18" s="1037"/>
      <c r="B18" s="1038"/>
      <c r="C18" s="1038"/>
      <c r="D18" s="1038"/>
      <c r="E18" s="1038"/>
      <c r="F18" s="1038"/>
      <c r="G18" s="1038"/>
      <c r="H18" s="1038"/>
      <c r="I18" s="1038"/>
      <c r="J18" s="1038"/>
      <c r="K18" s="1038"/>
      <c r="L18" s="1038"/>
      <c r="M18" s="1039"/>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row>
    <row r="19" spans="1:39" ht="33" customHeight="1" thickBot="1" x14ac:dyDescent="0.35">
      <c r="A19" s="757" t="s">
        <v>88</v>
      </c>
      <c r="B19" s="758"/>
      <c r="C19" s="758"/>
      <c r="D19" s="758"/>
      <c r="E19" s="758"/>
      <c r="F19" s="758"/>
      <c r="G19" s="758"/>
      <c r="H19" s="758"/>
      <c r="I19" s="758"/>
      <c r="J19" s="758"/>
      <c r="K19" s="758"/>
      <c r="L19" s="758"/>
      <c r="M19" s="759"/>
    </row>
    <row r="20" spans="1:39" ht="75.75" thickBot="1" x14ac:dyDescent="0.35">
      <c r="A20" s="79" t="s">
        <v>65</v>
      </c>
      <c r="B20" s="97"/>
      <c r="C20" s="85" t="s">
        <v>103</v>
      </c>
      <c r="D20" s="108" t="s">
        <v>36</v>
      </c>
      <c r="E20" s="108" t="s">
        <v>36</v>
      </c>
      <c r="F20" s="108" t="s">
        <v>36</v>
      </c>
      <c r="G20" s="108" t="s">
        <v>36</v>
      </c>
      <c r="H20" s="108" t="s">
        <v>36</v>
      </c>
      <c r="I20" s="108" t="s">
        <v>36</v>
      </c>
      <c r="J20" s="108" t="s">
        <v>36</v>
      </c>
      <c r="K20" s="109" t="s">
        <v>36</v>
      </c>
      <c r="L20" s="109" t="s">
        <v>36</v>
      </c>
      <c r="M20" s="118" t="s">
        <v>36</v>
      </c>
    </row>
    <row r="21" spans="1:39" s="172" customFormat="1" ht="3" customHeight="1" thickBot="1" x14ac:dyDescent="0.35">
      <c r="A21" s="1037"/>
      <c r="B21" s="1038"/>
      <c r="C21" s="1038"/>
      <c r="D21" s="1038"/>
      <c r="E21" s="1038"/>
      <c r="F21" s="1038"/>
      <c r="G21" s="1038"/>
      <c r="H21" s="1038"/>
      <c r="I21" s="1038"/>
      <c r="J21" s="1038"/>
      <c r="K21" s="1038"/>
      <c r="L21" s="1038"/>
      <c r="M21" s="1039"/>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row>
    <row r="22" spans="1:39" ht="45" customHeight="1" thickBot="1" x14ac:dyDescent="0.35">
      <c r="A22" s="757" t="s">
        <v>89</v>
      </c>
      <c r="B22" s="758"/>
      <c r="C22" s="758"/>
      <c r="D22" s="758"/>
      <c r="E22" s="758"/>
      <c r="F22" s="758"/>
      <c r="G22" s="758"/>
      <c r="H22" s="758"/>
      <c r="I22" s="758"/>
      <c r="J22" s="758"/>
      <c r="K22" s="758"/>
      <c r="L22" s="758"/>
      <c r="M22" s="759"/>
    </row>
    <row r="23" spans="1:39" ht="49.5" customHeight="1" thickBot="1" x14ac:dyDescent="0.35">
      <c r="A23" s="80" t="s">
        <v>66</v>
      </c>
      <c r="B23" s="90" t="s">
        <v>173</v>
      </c>
      <c r="C23" s="88" t="s">
        <v>103</v>
      </c>
      <c r="D23" s="460">
        <v>51434</v>
      </c>
      <c r="E23" s="460">
        <v>55803</v>
      </c>
      <c r="F23" s="460">
        <v>57874</v>
      </c>
      <c r="G23" s="460">
        <v>70264</v>
      </c>
      <c r="H23" s="460">
        <v>73899</v>
      </c>
      <c r="I23" s="460">
        <v>79760</v>
      </c>
      <c r="J23" s="460">
        <v>100596</v>
      </c>
      <c r="K23" s="461">
        <v>123856</v>
      </c>
      <c r="L23" s="466">
        <v>131570</v>
      </c>
      <c r="M23" s="729">
        <v>130109</v>
      </c>
    </row>
    <row r="24" spans="1:39" s="172" customFormat="1" ht="3" customHeight="1" thickBot="1" x14ac:dyDescent="0.35">
      <c r="A24" s="235"/>
      <c r="B24" s="236"/>
      <c r="C24" s="236"/>
      <c r="D24" s="236"/>
      <c r="E24" s="236"/>
      <c r="F24" s="236"/>
      <c r="G24" s="236"/>
      <c r="H24" s="236"/>
      <c r="I24" s="236"/>
      <c r="J24" s="237"/>
      <c r="K24" s="699"/>
      <c r="L24" s="695"/>
      <c r="M24" s="238"/>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row>
    <row r="25" spans="1:39" ht="31.5" customHeight="1" thickBot="1" x14ac:dyDescent="0.35">
      <c r="A25" s="757" t="s">
        <v>90</v>
      </c>
      <c r="B25" s="758"/>
      <c r="C25" s="758"/>
      <c r="D25" s="758"/>
      <c r="E25" s="758"/>
      <c r="F25" s="758"/>
      <c r="G25" s="758"/>
      <c r="H25" s="758"/>
      <c r="I25" s="758"/>
      <c r="J25" s="758"/>
      <c r="K25" s="758"/>
      <c r="L25" s="758"/>
      <c r="M25" s="759"/>
    </row>
    <row r="26" spans="1:39" ht="94.5" thickBot="1" x14ac:dyDescent="0.35">
      <c r="A26" s="227" t="s">
        <v>67</v>
      </c>
      <c r="B26" s="98"/>
      <c r="C26" s="175" t="s">
        <v>194</v>
      </c>
      <c r="D26" s="116" t="s">
        <v>36</v>
      </c>
      <c r="E26" s="116" t="s">
        <v>36</v>
      </c>
      <c r="F26" s="116" t="s">
        <v>36</v>
      </c>
      <c r="G26" s="116" t="s">
        <v>36</v>
      </c>
      <c r="H26" s="116" t="s">
        <v>36</v>
      </c>
      <c r="I26" s="460">
        <f>5039128/1000</f>
        <v>5039.1279999999997</v>
      </c>
      <c r="J26" s="460">
        <f>120784/1000</f>
        <v>120.78400000000001</v>
      </c>
      <c r="K26" s="461">
        <f>996707/1000</f>
        <v>996.70699999999999</v>
      </c>
      <c r="L26" s="466" t="s">
        <v>36</v>
      </c>
      <c r="M26" s="462" t="s">
        <v>36</v>
      </c>
    </row>
    <row r="27" spans="1:39" s="172" customFormat="1" ht="3" customHeight="1" thickBot="1" x14ac:dyDescent="0.35">
      <c r="A27" s="239"/>
      <c r="B27" s="699"/>
      <c r="C27" s="699"/>
      <c r="D27" s="699"/>
      <c r="E27" s="699"/>
      <c r="F27" s="699"/>
      <c r="G27" s="699"/>
      <c r="H27" s="699"/>
      <c r="I27" s="699"/>
      <c r="J27" s="240"/>
      <c r="K27" s="699"/>
      <c r="L27" s="695"/>
      <c r="M27" s="238"/>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row>
    <row r="28" spans="1:39" ht="32.25" customHeight="1" thickBot="1" x14ac:dyDescent="0.35">
      <c r="A28" s="757" t="s">
        <v>91</v>
      </c>
      <c r="B28" s="758"/>
      <c r="C28" s="758"/>
      <c r="D28" s="758"/>
      <c r="E28" s="758"/>
      <c r="F28" s="758"/>
      <c r="G28" s="758"/>
      <c r="H28" s="758"/>
      <c r="I28" s="758"/>
      <c r="J28" s="758"/>
      <c r="K28" s="758"/>
      <c r="L28" s="758"/>
      <c r="M28" s="759"/>
      <c r="O28" s="44" t="s">
        <v>229</v>
      </c>
    </row>
    <row r="29" spans="1:39" ht="37.5" x14ac:dyDescent="0.3">
      <c r="A29" s="80" t="s">
        <v>68</v>
      </c>
      <c r="B29" s="90"/>
      <c r="C29" s="89" t="s">
        <v>16</v>
      </c>
      <c r="D29" s="17" t="s">
        <v>36</v>
      </c>
      <c r="E29" s="17" t="s">
        <v>36</v>
      </c>
      <c r="F29" s="17" t="s">
        <v>36</v>
      </c>
      <c r="G29" s="17" t="s">
        <v>36</v>
      </c>
      <c r="H29" s="17" t="s">
        <v>36</v>
      </c>
      <c r="I29" s="17" t="s">
        <v>36</v>
      </c>
      <c r="J29" s="17" t="s">
        <v>36</v>
      </c>
      <c r="K29" s="18" t="s">
        <v>36</v>
      </c>
      <c r="L29" s="18" t="s">
        <v>36</v>
      </c>
      <c r="M29" s="19" t="s">
        <v>36</v>
      </c>
    </row>
    <row r="30" spans="1:39" s="172" customFormat="1" ht="3" customHeight="1" thickBot="1" x14ac:dyDescent="0.35">
      <c r="A30" s="235"/>
      <c r="B30" s="236"/>
      <c r="C30" s="236"/>
      <c r="D30" s="236"/>
      <c r="E30" s="236"/>
      <c r="F30" s="236"/>
      <c r="G30" s="236"/>
      <c r="H30" s="236"/>
      <c r="I30" s="236"/>
      <c r="J30" s="237"/>
      <c r="K30" s="699"/>
      <c r="L30" s="695"/>
      <c r="M30" s="238"/>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row>
    <row r="31" spans="1:39" ht="27" customHeight="1" thickBot="1" x14ac:dyDescent="0.35">
      <c r="A31" s="757" t="s">
        <v>92</v>
      </c>
      <c r="B31" s="758"/>
      <c r="C31" s="758"/>
      <c r="D31" s="758"/>
      <c r="E31" s="758"/>
      <c r="F31" s="758"/>
      <c r="G31" s="758"/>
      <c r="H31" s="758"/>
      <c r="I31" s="758"/>
      <c r="J31" s="758"/>
      <c r="K31" s="758"/>
      <c r="L31" s="758"/>
      <c r="M31" s="759"/>
    </row>
    <row r="32" spans="1:39" ht="93.75" x14ac:dyDescent="0.3">
      <c r="A32" s="79" t="s">
        <v>69</v>
      </c>
      <c r="B32" s="90"/>
      <c r="C32" s="88" t="s">
        <v>180</v>
      </c>
      <c r="D32" s="17" t="s">
        <v>36</v>
      </c>
      <c r="E32" s="17" t="s">
        <v>36</v>
      </c>
      <c r="F32" s="17" t="s">
        <v>36</v>
      </c>
      <c r="G32" s="17" t="s">
        <v>36</v>
      </c>
      <c r="H32" s="17" t="s">
        <v>36</v>
      </c>
      <c r="I32" s="17" t="s">
        <v>36</v>
      </c>
      <c r="J32" s="17" t="s">
        <v>36</v>
      </c>
      <c r="K32" s="18" t="s">
        <v>36</v>
      </c>
      <c r="L32" s="18" t="s">
        <v>36</v>
      </c>
      <c r="M32" s="19" t="s">
        <v>36</v>
      </c>
    </row>
    <row r="33" spans="1:39" s="172" customFormat="1" ht="3" customHeight="1" thickBot="1" x14ac:dyDescent="0.35">
      <c r="A33" s="235"/>
      <c r="B33" s="236"/>
      <c r="C33" s="236"/>
      <c r="D33" s="236"/>
      <c r="E33" s="236"/>
      <c r="F33" s="236"/>
      <c r="G33" s="236"/>
      <c r="H33" s="236"/>
      <c r="I33" s="236"/>
      <c r="J33" s="237"/>
      <c r="K33" s="699"/>
      <c r="L33" s="695"/>
      <c r="M33" s="238"/>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row>
    <row r="34" spans="1:39" ht="30.75" customHeight="1" thickBot="1" x14ac:dyDescent="0.35">
      <c r="A34" s="757" t="s">
        <v>93</v>
      </c>
      <c r="B34" s="758"/>
      <c r="C34" s="758"/>
      <c r="D34" s="758"/>
      <c r="E34" s="758"/>
      <c r="F34" s="758"/>
      <c r="G34" s="758"/>
      <c r="H34" s="758"/>
      <c r="I34" s="758"/>
      <c r="J34" s="758"/>
      <c r="K34" s="758"/>
      <c r="L34" s="758"/>
      <c r="M34" s="759"/>
    </row>
    <row r="35" spans="1:39" ht="56.25" x14ac:dyDescent="0.3">
      <c r="A35" s="80" t="s">
        <v>70</v>
      </c>
      <c r="B35" s="90" t="s">
        <v>157</v>
      </c>
      <c r="C35" s="89" t="s">
        <v>16</v>
      </c>
      <c r="D35" s="455">
        <v>15.8</v>
      </c>
      <c r="E35" s="455">
        <v>7.8</v>
      </c>
      <c r="F35" s="455">
        <v>8</v>
      </c>
      <c r="G35" s="455">
        <v>8.3000000000000007</v>
      </c>
      <c r="H35" s="459">
        <v>8.9</v>
      </c>
      <c r="I35" s="459">
        <v>13.5</v>
      </c>
      <c r="J35" s="17" t="s">
        <v>36</v>
      </c>
      <c r="K35" s="18" t="s">
        <v>36</v>
      </c>
      <c r="L35" s="18" t="s">
        <v>36</v>
      </c>
      <c r="M35" s="19" t="s">
        <v>36</v>
      </c>
    </row>
    <row r="36" spans="1:39" s="172" customFormat="1" ht="3" customHeight="1" thickBot="1" x14ac:dyDescent="0.35">
      <c r="A36" s="235"/>
      <c r="B36" s="236"/>
      <c r="C36" s="236"/>
      <c r="D36" s="236"/>
      <c r="E36" s="236"/>
      <c r="F36" s="236"/>
      <c r="G36" s="236"/>
      <c r="H36" s="236"/>
      <c r="I36" s="236"/>
      <c r="J36" s="237"/>
      <c r="K36" s="699"/>
      <c r="L36" s="695"/>
      <c r="M36" s="238"/>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row>
    <row r="37" spans="1:39" ht="36.75" customHeight="1" thickBot="1" x14ac:dyDescent="0.35">
      <c r="A37" s="757" t="s">
        <v>115</v>
      </c>
      <c r="B37" s="758"/>
      <c r="C37" s="758"/>
      <c r="D37" s="758"/>
      <c r="E37" s="758"/>
      <c r="F37" s="758"/>
      <c r="G37" s="758"/>
      <c r="H37" s="758"/>
      <c r="I37" s="758"/>
      <c r="J37" s="758"/>
      <c r="K37" s="758"/>
      <c r="L37" s="758"/>
      <c r="M37" s="759"/>
    </row>
    <row r="38" spans="1:39" ht="56.25" x14ac:dyDescent="0.3">
      <c r="A38" s="80" t="s">
        <v>71</v>
      </c>
      <c r="B38" s="90" t="s">
        <v>198</v>
      </c>
      <c r="C38" s="88" t="s">
        <v>201</v>
      </c>
      <c r="D38" s="456">
        <v>1151.2571</v>
      </c>
      <c r="E38" s="457">
        <v>1434.4055000000001</v>
      </c>
      <c r="F38" s="458">
        <v>1437.3299</v>
      </c>
      <c r="G38" s="458">
        <v>1377.1357</v>
      </c>
      <c r="H38" s="458">
        <v>1567.0016000000001</v>
      </c>
      <c r="I38" s="458">
        <v>2589.9914894741896</v>
      </c>
      <c r="J38" s="458">
        <v>4355912.4283668343</v>
      </c>
      <c r="K38" s="458">
        <v>11280422.797088156</v>
      </c>
      <c r="L38" s="458">
        <v>13132362.014258571</v>
      </c>
      <c r="M38" s="716">
        <v>19792409.065344136</v>
      </c>
      <c r="O38"/>
      <c r="P38"/>
      <c r="Q38"/>
      <c r="R38"/>
    </row>
    <row r="39" spans="1:39" s="172" customFormat="1" ht="3" customHeight="1" thickBot="1" x14ac:dyDescent="0.35">
      <c r="A39" s="235"/>
      <c r="B39" s="236"/>
      <c r="C39" s="236"/>
      <c r="D39" s="236"/>
      <c r="E39" s="236"/>
      <c r="F39" s="236"/>
      <c r="G39" s="236"/>
      <c r="H39" s="236"/>
      <c r="I39" s="236"/>
      <c r="J39" s="237"/>
      <c r="K39" s="699"/>
      <c r="L39" s="695"/>
      <c r="M39" s="238"/>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row>
    <row r="40" spans="1:39" ht="39.75" customHeight="1" thickBot="1" x14ac:dyDescent="0.35">
      <c r="A40" s="757" t="s">
        <v>94</v>
      </c>
      <c r="B40" s="758"/>
      <c r="C40" s="758"/>
      <c r="D40" s="758"/>
      <c r="E40" s="758"/>
      <c r="F40" s="758"/>
      <c r="G40" s="758"/>
      <c r="H40" s="758"/>
      <c r="I40" s="758"/>
      <c r="J40" s="758"/>
      <c r="K40" s="758"/>
      <c r="L40" s="758"/>
      <c r="M40" s="759"/>
    </row>
    <row r="41" spans="1:39" ht="75" x14ac:dyDescent="0.3">
      <c r="A41" s="748" t="s">
        <v>72</v>
      </c>
      <c r="B41" s="241" t="s">
        <v>158</v>
      </c>
      <c r="C41" s="89" t="s">
        <v>16</v>
      </c>
      <c r="D41" s="455">
        <v>15.5</v>
      </c>
      <c r="E41" s="455">
        <v>7.8</v>
      </c>
      <c r="F41" s="455">
        <v>8.5</v>
      </c>
      <c r="G41" s="455">
        <v>8.1999999999999993</v>
      </c>
      <c r="H41" s="455">
        <v>9.5</v>
      </c>
      <c r="I41" s="455">
        <v>10.3</v>
      </c>
      <c r="J41" s="17" t="s">
        <v>36</v>
      </c>
      <c r="K41" s="18" t="s">
        <v>36</v>
      </c>
      <c r="L41" s="18" t="s">
        <v>36</v>
      </c>
      <c r="M41" s="19" t="s">
        <v>36</v>
      </c>
    </row>
    <row r="42" spans="1:39" x14ac:dyDescent="0.3">
      <c r="A42" s="748"/>
      <c r="B42" s="242" t="s">
        <v>159</v>
      </c>
      <c r="C42" s="89" t="s">
        <v>16</v>
      </c>
      <c r="D42" s="455">
        <v>10.8</v>
      </c>
      <c r="E42" s="455">
        <v>10.8</v>
      </c>
      <c r="F42" s="455">
        <v>10.8</v>
      </c>
      <c r="G42" s="455">
        <v>10.8</v>
      </c>
      <c r="H42" s="455">
        <v>10.8</v>
      </c>
      <c r="I42" s="455">
        <v>10.8</v>
      </c>
      <c r="J42" s="17" t="s">
        <v>36</v>
      </c>
      <c r="K42" s="18" t="s">
        <v>36</v>
      </c>
      <c r="L42" s="23" t="s">
        <v>36</v>
      </c>
      <c r="M42" s="25" t="s">
        <v>36</v>
      </c>
    </row>
    <row r="43" spans="1:39" ht="37.5" x14ac:dyDescent="0.3">
      <c r="A43" s="749"/>
      <c r="B43" s="242" t="s">
        <v>160</v>
      </c>
      <c r="C43" s="89" t="s">
        <v>16</v>
      </c>
      <c r="D43" s="455">
        <v>9.5</v>
      </c>
      <c r="E43" s="455">
        <v>9.5</v>
      </c>
      <c r="F43" s="455">
        <v>9.5</v>
      </c>
      <c r="G43" s="455">
        <v>9.5</v>
      </c>
      <c r="H43" s="455">
        <v>9.5</v>
      </c>
      <c r="I43" s="455">
        <v>9.5</v>
      </c>
      <c r="J43" s="17" t="s">
        <v>36</v>
      </c>
      <c r="K43" s="18" t="s">
        <v>36</v>
      </c>
      <c r="L43" s="23" t="s">
        <v>36</v>
      </c>
      <c r="M43" s="25" t="s">
        <v>36</v>
      </c>
    </row>
    <row r="44" spans="1:39" s="172" customFormat="1" ht="3" customHeight="1" thickBot="1" x14ac:dyDescent="0.35">
      <c r="A44" s="235"/>
      <c r="B44" s="236"/>
      <c r="C44" s="236"/>
      <c r="D44" s="236"/>
      <c r="E44" s="236"/>
      <c r="F44" s="236"/>
      <c r="G44" s="236"/>
      <c r="H44" s="236"/>
      <c r="I44" s="236"/>
      <c r="J44" s="237"/>
      <c r="K44" s="699"/>
      <c r="L44" s="695"/>
      <c r="M44" s="238"/>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row>
    <row r="45" spans="1:39" ht="26.45" customHeight="1" thickBot="1" x14ac:dyDescent="0.35">
      <c r="A45" s="757" t="s">
        <v>95</v>
      </c>
      <c r="B45" s="758"/>
      <c r="C45" s="758"/>
      <c r="D45" s="758"/>
      <c r="E45" s="758"/>
      <c r="F45" s="758"/>
      <c r="G45" s="758"/>
      <c r="H45" s="758"/>
      <c r="I45" s="758"/>
      <c r="J45" s="758"/>
      <c r="K45" s="758"/>
      <c r="L45" s="758"/>
      <c r="M45" s="759"/>
    </row>
    <row r="46" spans="1:39" ht="75" x14ac:dyDescent="0.3">
      <c r="A46" s="1091" t="s">
        <v>73</v>
      </c>
      <c r="B46" s="92" t="s">
        <v>195</v>
      </c>
      <c r="C46" s="94" t="s">
        <v>186</v>
      </c>
      <c r="D46" s="22" t="s">
        <v>83</v>
      </c>
      <c r="E46" s="22" t="s">
        <v>83</v>
      </c>
      <c r="F46" s="22" t="s">
        <v>83</v>
      </c>
      <c r="G46" s="22" t="s">
        <v>83</v>
      </c>
      <c r="H46" s="22" t="s">
        <v>83</v>
      </c>
      <c r="I46" s="22" t="s">
        <v>83</v>
      </c>
      <c r="J46" s="22" t="s">
        <v>83</v>
      </c>
      <c r="K46" s="23" t="s">
        <v>83</v>
      </c>
      <c r="L46" s="23" t="s">
        <v>83</v>
      </c>
      <c r="M46" s="25" t="s">
        <v>83</v>
      </c>
    </row>
    <row r="47" spans="1:39" s="172" customFormat="1" ht="3" customHeight="1" thickBot="1" x14ac:dyDescent="0.35">
      <c r="A47" s="235"/>
      <c r="B47" s="236"/>
      <c r="C47" s="236"/>
      <c r="D47" s="699"/>
      <c r="E47" s="699"/>
      <c r="F47" s="699"/>
      <c r="G47" s="699"/>
      <c r="H47" s="699"/>
      <c r="I47" s="699"/>
      <c r="J47" s="240"/>
      <c r="K47" s="699"/>
      <c r="L47" s="695"/>
      <c r="M47" s="238"/>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row>
    <row r="48" spans="1:39" ht="17.45" customHeight="1" thickBot="1" x14ac:dyDescent="0.35">
      <c r="A48" s="757" t="s">
        <v>96</v>
      </c>
      <c r="B48" s="758"/>
      <c r="C48" s="758"/>
      <c r="D48" s="758"/>
      <c r="E48" s="758"/>
      <c r="F48" s="758"/>
      <c r="G48" s="758"/>
      <c r="H48" s="758"/>
      <c r="I48" s="758"/>
      <c r="J48" s="758"/>
      <c r="K48" s="758"/>
      <c r="L48" s="758"/>
      <c r="M48" s="759"/>
    </row>
    <row r="49" spans="1:39" ht="75.75" thickBot="1" x14ac:dyDescent="0.35">
      <c r="A49" s="227" t="s">
        <v>74</v>
      </c>
      <c r="B49" s="98" t="s">
        <v>161</v>
      </c>
      <c r="C49" s="99" t="s">
        <v>103</v>
      </c>
      <c r="D49" s="116" t="s">
        <v>36</v>
      </c>
      <c r="E49" s="116" t="s">
        <v>36</v>
      </c>
      <c r="F49" s="116" t="s">
        <v>36</v>
      </c>
      <c r="G49" s="116" t="s">
        <v>36</v>
      </c>
      <c r="H49" s="116" t="s">
        <v>36</v>
      </c>
      <c r="I49" s="116" t="s">
        <v>36</v>
      </c>
      <c r="J49" s="116" t="s">
        <v>196</v>
      </c>
      <c r="K49" s="438" t="s">
        <v>196</v>
      </c>
      <c r="L49" s="18" t="s">
        <v>196</v>
      </c>
      <c r="M49" s="19" t="s">
        <v>196</v>
      </c>
    </row>
    <row r="50" spans="1:39" s="172" customFormat="1" ht="3" customHeight="1" thickBot="1" x14ac:dyDescent="0.35">
      <c r="A50" s="239"/>
      <c r="B50" s="699"/>
      <c r="C50" s="699"/>
      <c r="D50" s="699"/>
      <c r="E50" s="699"/>
      <c r="F50" s="699"/>
      <c r="G50" s="699"/>
      <c r="H50" s="699"/>
      <c r="I50" s="699"/>
      <c r="J50" s="240"/>
      <c r="K50" s="699"/>
      <c r="L50" s="695"/>
      <c r="M50" s="238"/>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row>
    <row r="51" spans="1:39" ht="20.100000000000001" customHeight="1" thickBot="1" x14ac:dyDescent="0.35">
      <c r="A51" s="757" t="s">
        <v>97</v>
      </c>
      <c r="B51" s="758"/>
      <c r="C51" s="758"/>
      <c r="D51" s="758"/>
      <c r="E51" s="758"/>
      <c r="F51" s="758"/>
      <c r="G51" s="758"/>
      <c r="H51" s="758"/>
      <c r="I51" s="758"/>
      <c r="J51" s="758"/>
      <c r="K51" s="758"/>
      <c r="L51" s="758"/>
      <c r="M51" s="759"/>
    </row>
    <row r="52" spans="1:39" ht="75" x14ac:dyDescent="0.3">
      <c r="A52" s="80" t="s">
        <v>75</v>
      </c>
      <c r="B52" s="90"/>
      <c r="C52" s="89" t="s">
        <v>16</v>
      </c>
      <c r="D52" s="17" t="s">
        <v>36</v>
      </c>
      <c r="E52" s="17" t="s">
        <v>36</v>
      </c>
      <c r="F52" s="17" t="s">
        <v>36</v>
      </c>
      <c r="G52" s="17" t="s">
        <v>36</v>
      </c>
      <c r="H52" s="17" t="s">
        <v>36</v>
      </c>
      <c r="I52" s="17" t="s">
        <v>36</v>
      </c>
      <c r="J52" s="17" t="s">
        <v>36</v>
      </c>
      <c r="K52" s="18" t="s">
        <v>36</v>
      </c>
      <c r="L52" s="18" t="s">
        <v>36</v>
      </c>
      <c r="M52" s="19" t="s">
        <v>36</v>
      </c>
    </row>
    <row r="53" spans="1:39" s="172" customFormat="1" ht="3" customHeight="1" thickBot="1" x14ac:dyDescent="0.35">
      <c r="A53" s="235"/>
      <c r="B53" s="236"/>
      <c r="C53" s="236"/>
      <c r="D53" s="236"/>
      <c r="E53" s="236"/>
      <c r="F53" s="236"/>
      <c r="G53" s="236"/>
      <c r="H53" s="236"/>
      <c r="I53" s="236"/>
      <c r="J53" s="237"/>
      <c r="K53" s="699"/>
      <c r="L53" s="695"/>
      <c r="M53" s="238"/>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row>
    <row r="54" spans="1:39" ht="32.450000000000003" customHeight="1" thickBot="1" x14ac:dyDescent="0.35">
      <c r="A54" s="757" t="s">
        <v>98</v>
      </c>
      <c r="B54" s="758"/>
      <c r="C54" s="758"/>
      <c r="D54" s="758"/>
      <c r="E54" s="758"/>
      <c r="F54" s="758"/>
      <c r="G54" s="758"/>
      <c r="H54" s="758"/>
      <c r="I54" s="758"/>
      <c r="J54" s="758"/>
      <c r="K54" s="758"/>
      <c r="L54" s="758"/>
      <c r="M54" s="759"/>
    </row>
    <row r="55" spans="1:39" ht="113.25" thickBot="1" x14ac:dyDescent="0.35">
      <c r="A55" s="80" t="s">
        <v>76</v>
      </c>
      <c r="B55" s="90"/>
      <c r="C55" s="89" t="s">
        <v>103</v>
      </c>
      <c r="D55" s="17" t="s">
        <v>36</v>
      </c>
      <c r="E55" s="17" t="s">
        <v>36</v>
      </c>
      <c r="F55" s="17" t="s">
        <v>36</v>
      </c>
      <c r="G55" s="17" t="s">
        <v>36</v>
      </c>
      <c r="H55" s="17" t="s">
        <v>36</v>
      </c>
      <c r="I55" s="17" t="s">
        <v>36</v>
      </c>
      <c r="J55" s="17" t="s">
        <v>36</v>
      </c>
      <c r="K55" s="18" t="s">
        <v>36</v>
      </c>
      <c r="L55" s="18" t="s">
        <v>36</v>
      </c>
      <c r="M55" s="19" t="s">
        <v>36</v>
      </c>
    </row>
    <row r="56" spans="1:39" s="172" customFormat="1" ht="3" customHeight="1" thickBot="1" x14ac:dyDescent="0.35">
      <c r="A56" s="235"/>
      <c r="B56" s="236"/>
      <c r="C56" s="236"/>
      <c r="D56" s="236"/>
      <c r="E56" s="236"/>
      <c r="F56" s="236"/>
      <c r="G56" s="236"/>
      <c r="H56" s="236"/>
      <c r="I56" s="236"/>
      <c r="J56" s="237"/>
      <c r="K56" s="699"/>
      <c r="L56" s="695"/>
      <c r="M56" s="238"/>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row>
    <row r="57" spans="1:39" ht="19.5" customHeight="1" thickBot="1" x14ac:dyDescent="0.35">
      <c r="A57" s="757" t="s">
        <v>99</v>
      </c>
      <c r="B57" s="758"/>
      <c r="C57" s="758"/>
      <c r="D57" s="758"/>
      <c r="E57" s="758"/>
      <c r="F57" s="758"/>
      <c r="G57" s="758"/>
      <c r="H57" s="758"/>
      <c r="I57" s="758"/>
      <c r="J57" s="758"/>
      <c r="K57" s="758"/>
      <c r="L57" s="758"/>
      <c r="M57" s="759"/>
    </row>
    <row r="58" spans="1:39" ht="57" thickBot="1" x14ac:dyDescent="0.35">
      <c r="A58" s="80" t="s">
        <v>77</v>
      </c>
      <c r="B58" s="90"/>
      <c r="C58" s="88" t="s">
        <v>181</v>
      </c>
      <c r="D58" s="69" t="s">
        <v>36</v>
      </c>
      <c r="E58" s="17" t="s">
        <v>36</v>
      </c>
      <c r="F58" s="17" t="s">
        <v>36</v>
      </c>
      <c r="G58" s="17" t="s">
        <v>36</v>
      </c>
      <c r="H58" s="17" t="s">
        <v>36</v>
      </c>
      <c r="I58" s="17" t="s">
        <v>36</v>
      </c>
      <c r="J58" s="17" t="s">
        <v>36</v>
      </c>
      <c r="K58" s="18" t="s">
        <v>36</v>
      </c>
      <c r="L58" s="18" t="s">
        <v>36</v>
      </c>
      <c r="M58" s="19" t="s">
        <v>36</v>
      </c>
    </row>
    <row r="59" spans="1:39" s="172" customFormat="1" ht="3" customHeight="1" thickBot="1" x14ac:dyDescent="0.35">
      <c r="A59" s="235"/>
      <c r="B59" s="236"/>
      <c r="C59" s="236"/>
      <c r="D59" s="236"/>
      <c r="E59" s="236"/>
      <c r="F59" s="236"/>
      <c r="G59" s="236"/>
      <c r="H59" s="236"/>
      <c r="I59" s="236"/>
      <c r="J59" s="237"/>
      <c r="K59" s="699"/>
      <c r="L59" s="695"/>
      <c r="M59" s="238"/>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row>
    <row r="60" spans="1:39" ht="42.75" customHeight="1" thickBot="1" x14ac:dyDescent="0.35">
      <c r="A60" s="757" t="s">
        <v>100</v>
      </c>
      <c r="B60" s="758"/>
      <c r="C60" s="758"/>
      <c r="D60" s="758"/>
      <c r="E60" s="758"/>
      <c r="F60" s="758"/>
      <c r="G60" s="758"/>
      <c r="H60" s="758"/>
      <c r="I60" s="758"/>
      <c r="J60" s="758"/>
      <c r="K60" s="758"/>
      <c r="L60" s="758"/>
      <c r="M60" s="759"/>
    </row>
    <row r="61" spans="1:39" ht="57" thickBot="1" x14ac:dyDescent="0.35">
      <c r="A61" s="80" t="s">
        <v>78</v>
      </c>
      <c r="B61" s="1088" t="s">
        <v>197</v>
      </c>
      <c r="C61" s="1089"/>
      <c r="D61" s="1089"/>
      <c r="E61" s="1089"/>
      <c r="F61" s="1089"/>
      <c r="G61" s="1089"/>
      <c r="H61" s="1089"/>
      <c r="I61" s="1089"/>
      <c r="J61" s="1089"/>
      <c r="K61" s="1089"/>
      <c r="L61" s="1089"/>
      <c r="M61" s="1090"/>
    </row>
    <row r="62" spans="1:39" ht="75" customHeight="1" x14ac:dyDescent="0.3">
      <c r="A62" s="95" t="s">
        <v>79</v>
      </c>
      <c r="B62" s="92" t="s">
        <v>162</v>
      </c>
      <c r="C62" s="1057" t="s">
        <v>126</v>
      </c>
      <c r="D62" s="1058"/>
      <c r="E62" s="1058"/>
      <c r="F62" s="1058"/>
      <c r="G62" s="1058"/>
      <c r="H62" s="1058"/>
      <c r="I62" s="1058"/>
      <c r="J62" s="1058"/>
      <c r="K62" s="1058"/>
      <c r="L62" s="1058"/>
      <c r="M62" s="1059"/>
    </row>
    <row r="63" spans="1:39" ht="75" customHeight="1" x14ac:dyDescent="0.3">
      <c r="A63" s="95" t="s">
        <v>80</v>
      </c>
      <c r="B63" s="92" t="s">
        <v>163</v>
      </c>
      <c r="C63" s="243"/>
      <c r="D63" s="244"/>
      <c r="E63" s="244"/>
      <c r="F63" s="245"/>
      <c r="G63" s="1060" t="s">
        <v>125</v>
      </c>
      <c r="H63" s="1061"/>
      <c r="I63" s="1061"/>
      <c r="J63" s="1061"/>
      <c r="K63" s="1061"/>
      <c r="L63" s="1061"/>
      <c r="M63" s="1062"/>
    </row>
    <row r="64" spans="1:39" s="172" customFormat="1" ht="3" customHeight="1" thickBot="1" x14ac:dyDescent="0.35">
      <c r="A64" s="1051"/>
      <c r="B64" s="1052"/>
      <c r="C64" s="1052"/>
      <c r="D64" s="1052"/>
      <c r="E64" s="1052"/>
      <c r="F64" s="1052"/>
      <c r="G64" s="1052"/>
      <c r="H64" s="1052"/>
      <c r="I64" s="1052"/>
      <c r="J64" s="1052"/>
      <c r="K64" s="1052"/>
      <c r="L64" s="1052"/>
      <c r="M64" s="1053"/>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row>
    <row r="65" spans="1:17" ht="29.45" customHeight="1" thickBot="1" x14ac:dyDescent="0.35">
      <c r="A65" s="757" t="s">
        <v>101</v>
      </c>
      <c r="B65" s="758"/>
      <c r="C65" s="758"/>
      <c r="D65" s="758"/>
      <c r="E65" s="758"/>
      <c r="F65" s="758"/>
      <c r="G65" s="758"/>
      <c r="H65" s="758"/>
      <c r="I65" s="758"/>
      <c r="J65" s="758"/>
      <c r="K65" s="758"/>
      <c r="L65" s="758"/>
      <c r="M65" s="759"/>
    </row>
    <row r="66" spans="1:17" ht="75.75" thickBot="1" x14ac:dyDescent="0.35">
      <c r="A66" s="80" t="s">
        <v>81</v>
      </c>
      <c r="B66" s="90" t="s">
        <v>164</v>
      </c>
      <c r="C66" s="88" t="s">
        <v>180</v>
      </c>
      <c r="D66" s="17">
        <v>326.40300000000002</v>
      </c>
      <c r="E66" s="17">
        <v>477.93299999999999</v>
      </c>
      <c r="F66" s="17">
        <v>624.09400000000005</v>
      </c>
      <c r="G66" s="429">
        <v>786.02599999999995</v>
      </c>
      <c r="H66" s="429">
        <v>790.33399999999995</v>
      </c>
      <c r="I66" s="17">
        <v>663.06799999999998</v>
      </c>
      <c r="J66" s="429">
        <v>704.33</v>
      </c>
      <c r="K66" s="463">
        <v>2547.7649999999999</v>
      </c>
      <c r="L66" s="463">
        <v>1750.4090000000001</v>
      </c>
      <c r="M66" s="464">
        <v>1626.39</v>
      </c>
    </row>
    <row r="67" spans="1:17" ht="75" customHeight="1" x14ac:dyDescent="0.3">
      <c r="A67" s="1050" t="s">
        <v>82</v>
      </c>
      <c r="B67" s="92" t="s">
        <v>165</v>
      </c>
      <c r="C67" s="1057" t="s">
        <v>127</v>
      </c>
      <c r="D67" s="1058"/>
      <c r="E67" s="1058"/>
      <c r="F67" s="1058"/>
      <c r="G67" s="1058"/>
      <c r="H67" s="1058"/>
      <c r="I67" s="1058"/>
      <c r="J67" s="1058"/>
      <c r="K67" s="1058"/>
      <c r="L67" s="1058"/>
      <c r="M67" s="1059"/>
      <c r="Q67" s="44" t="s">
        <v>709</v>
      </c>
    </row>
    <row r="68" spans="1:17" ht="25.5" customHeight="1" x14ac:dyDescent="0.3">
      <c r="A68" s="748"/>
      <c r="B68" s="92" t="s">
        <v>178</v>
      </c>
      <c r="C68" s="94" t="s">
        <v>103</v>
      </c>
      <c r="D68" s="465">
        <v>16765</v>
      </c>
      <c r="E68" s="465">
        <v>16365</v>
      </c>
      <c r="F68" s="465">
        <v>17404</v>
      </c>
      <c r="G68" s="465">
        <v>15869</v>
      </c>
      <c r="H68" s="465">
        <v>16496</v>
      </c>
      <c r="I68" s="465">
        <v>16109</v>
      </c>
      <c r="J68" s="465">
        <v>15502</v>
      </c>
      <c r="K68" s="466">
        <v>14843</v>
      </c>
      <c r="L68" s="696" t="s">
        <v>611</v>
      </c>
      <c r="M68" s="467">
        <v>14742</v>
      </c>
    </row>
    <row r="69" spans="1:17" ht="30.75" customHeight="1" thickBot="1" x14ac:dyDescent="0.35">
      <c r="A69" s="748"/>
      <c r="B69" s="91" t="s">
        <v>179</v>
      </c>
      <c r="C69" s="84" t="s">
        <v>103</v>
      </c>
      <c r="D69" s="468">
        <v>4922</v>
      </c>
      <c r="E69" s="468">
        <v>5109</v>
      </c>
      <c r="F69" s="468">
        <v>4909</v>
      </c>
      <c r="G69" s="468">
        <v>4558</v>
      </c>
      <c r="H69" s="468">
        <v>5560</v>
      </c>
      <c r="I69" s="468">
        <v>3503</v>
      </c>
      <c r="J69" s="468">
        <v>7154</v>
      </c>
      <c r="K69" s="469" t="s">
        <v>174</v>
      </c>
      <c r="L69" s="697" t="s">
        <v>611</v>
      </c>
      <c r="M69" s="470">
        <v>7539</v>
      </c>
    </row>
    <row r="70" spans="1:17" ht="47.25" customHeight="1" thickBot="1" x14ac:dyDescent="0.35">
      <c r="A70" s="1054" t="s">
        <v>202</v>
      </c>
      <c r="B70" s="1055"/>
      <c r="C70" s="1055"/>
      <c r="D70" s="1055"/>
      <c r="E70" s="1055"/>
      <c r="F70" s="1055"/>
      <c r="G70" s="1055"/>
      <c r="H70" s="1055"/>
      <c r="I70" s="1055"/>
      <c r="J70" s="1055"/>
      <c r="K70" s="1055"/>
      <c r="L70" s="1055"/>
      <c r="M70" s="1056"/>
    </row>
  </sheetData>
  <mergeCells count="39">
    <mergeCell ref="A70:M70"/>
    <mergeCell ref="A65:M65"/>
    <mergeCell ref="A60:M60"/>
    <mergeCell ref="C67:M67"/>
    <mergeCell ref="G63:M63"/>
    <mergeCell ref="C62:M62"/>
    <mergeCell ref="B61:M61"/>
    <mergeCell ref="A5:A6"/>
    <mergeCell ref="A22:M22"/>
    <mergeCell ref="A40:M40"/>
    <mergeCell ref="A67:A69"/>
    <mergeCell ref="A57:M57"/>
    <mergeCell ref="A54:M54"/>
    <mergeCell ref="A41:A43"/>
    <mergeCell ref="A51:M51"/>
    <mergeCell ref="A48:M48"/>
    <mergeCell ref="A45:M45"/>
    <mergeCell ref="A37:M37"/>
    <mergeCell ref="A8:M8"/>
    <mergeCell ref="A64:M64"/>
    <mergeCell ref="A21:M21"/>
    <mergeCell ref="A16:M16"/>
    <mergeCell ref="A1:K1"/>
    <mergeCell ref="A2:A3"/>
    <mergeCell ref="B2:B3"/>
    <mergeCell ref="C2:C3"/>
    <mergeCell ref="A4:L4"/>
    <mergeCell ref="D2:M2"/>
    <mergeCell ref="A12:M12"/>
    <mergeCell ref="A9:M9"/>
    <mergeCell ref="A18:M18"/>
    <mergeCell ref="A15:M15"/>
    <mergeCell ref="A11:M11"/>
    <mergeCell ref="C10:M10"/>
    <mergeCell ref="A34:M34"/>
    <mergeCell ref="A31:M31"/>
    <mergeCell ref="A28:M28"/>
    <mergeCell ref="A25:M25"/>
    <mergeCell ref="A19:M19"/>
  </mergeCells>
  <phoneticPr fontId="6"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DD8F8-DBB6-42E3-BBD4-C1F77D363598}">
  <dimension ref="B1:N40"/>
  <sheetViews>
    <sheetView topLeftCell="A29" zoomScale="115" zoomScaleNormal="115" workbookViewId="0">
      <selection activeCell="C10" sqref="C10"/>
    </sheetView>
  </sheetViews>
  <sheetFormatPr defaultRowHeight="15" x14ac:dyDescent="0.25"/>
  <cols>
    <col min="2" max="2" width="47.140625" customWidth="1"/>
    <col min="3" max="3" width="29" customWidth="1"/>
    <col min="4" max="4" width="9.7109375" customWidth="1"/>
    <col min="5" max="13" width="11.7109375" bestFit="1" customWidth="1"/>
    <col min="14" max="14" width="14.85546875" customWidth="1"/>
  </cols>
  <sheetData>
    <row r="1" spans="2:14" ht="19.5" thickBot="1" x14ac:dyDescent="0.35">
      <c r="B1" s="746" t="s">
        <v>552</v>
      </c>
      <c r="C1" s="747"/>
      <c r="D1" s="747"/>
      <c r="E1" s="747"/>
      <c r="F1" s="747"/>
      <c r="G1" s="747"/>
      <c r="H1" s="747"/>
      <c r="I1" s="747"/>
      <c r="J1" s="747"/>
      <c r="K1" s="747"/>
      <c r="L1" s="747"/>
      <c r="M1" s="747"/>
      <c r="N1" s="747"/>
    </row>
    <row r="2" spans="2:14" ht="18.75" x14ac:dyDescent="0.3">
      <c r="B2" s="772" t="s">
        <v>553</v>
      </c>
      <c r="C2" s="774" t="s">
        <v>219</v>
      </c>
      <c r="D2" s="776" t="s">
        <v>15</v>
      </c>
      <c r="E2" s="763" t="s">
        <v>14</v>
      </c>
      <c r="F2" s="764"/>
      <c r="G2" s="764"/>
      <c r="H2" s="764"/>
      <c r="I2" s="764"/>
      <c r="J2" s="764"/>
      <c r="K2" s="764"/>
      <c r="L2" s="764"/>
      <c r="M2" s="764"/>
      <c r="N2" s="765"/>
    </row>
    <row r="3" spans="2:14" ht="19.5" thickBot="1" x14ac:dyDescent="0.35">
      <c r="B3" s="773"/>
      <c r="C3" s="775"/>
      <c r="D3" s="777"/>
      <c r="E3" s="732">
        <v>2015</v>
      </c>
      <c r="F3" s="733">
        <v>2016</v>
      </c>
      <c r="G3" s="733">
        <v>2017</v>
      </c>
      <c r="H3" s="734">
        <v>2018</v>
      </c>
      <c r="I3" s="735">
        <v>2019</v>
      </c>
      <c r="J3" s="736">
        <v>2020</v>
      </c>
      <c r="K3" s="737">
        <v>2021</v>
      </c>
      <c r="L3" s="738">
        <v>2022</v>
      </c>
      <c r="M3" s="739">
        <v>2023</v>
      </c>
      <c r="N3" s="739">
        <v>2024</v>
      </c>
    </row>
    <row r="4" spans="2:14" ht="19.5" customHeight="1" thickBot="1" x14ac:dyDescent="0.3">
      <c r="B4" s="757" t="s">
        <v>554</v>
      </c>
      <c r="C4" s="758"/>
      <c r="D4" s="758"/>
      <c r="E4" s="758"/>
      <c r="F4" s="758"/>
      <c r="G4" s="758"/>
      <c r="H4" s="758"/>
      <c r="I4" s="758"/>
      <c r="J4" s="758"/>
      <c r="K4" s="758"/>
      <c r="L4" s="758"/>
      <c r="M4" s="758"/>
      <c r="N4" s="759"/>
    </row>
    <row r="5" spans="2:14" ht="75" x14ac:dyDescent="0.3">
      <c r="B5" s="80" t="s">
        <v>233</v>
      </c>
      <c r="C5" s="90" t="s">
        <v>234</v>
      </c>
      <c r="D5" s="83" t="s">
        <v>16</v>
      </c>
      <c r="E5" s="300">
        <v>0.6</v>
      </c>
      <c r="F5" s="300">
        <v>0.5</v>
      </c>
      <c r="G5" s="300">
        <v>0.9</v>
      </c>
      <c r="H5" s="472">
        <v>0.4</v>
      </c>
      <c r="I5" s="473">
        <v>0.2</v>
      </c>
      <c r="J5" s="474">
        <v>0.1</v>
      </c>
      <c r="K5" s="300">
        <v>0.4</v>
      </c>
      <c r="L5" s="475">
        <v>0.7</v>
      </c>
      <c r="M5" s="475">
        <v>0.5</v>
      </c>
      <c r="N5" s="709">
        <v>0.5</v>
      </c>
    </row>
    <row r="6" spans="2:14" ht="75.75" thickBot="1" x14ac:dyDescent="0.35">
      <c r="B6" s="78" t="s">
        <v>235</v>
      </c>
      <c r="C6" s="91"/>
      <c r="D6" s="82"/>
      <c r="E6" s="30" t="s">
        <v>36</v>
      </c>
      <c r="F6" s="30" t="s">
        <v>36</v>
      </c>
      <c r="G6" s="30" t="s">
        <v>36</v>
      </c>
      <c r="H6" s="306" t="s">
        <v>36</v>
      </c>
      <c r="I6" s="30" t="s">
        <v>36</v>
      </c>
      <c r="J6" s="30" t="s">
        <v>36</v>
      </c>
      <c r="K6" s="30" t="s">
        <v>36</v>
      </c>
      <c r="L6" s="30" t="s">
        <v>36</v>
      </c>
      <c r="M6" s="31" t="s">
        <v>36</v>
      </c>
      <c r="N6" s="121" t="s">
        <v>36</v>
      </c>
    </row>
    <row r="7" spans="2:14" ht="3" customHeight="1" thickBot="1" x14ac:dyDescent="0.3">
      <c r="B7" s="769"/>
      <c r="C7" s="770"/>
      <c r="D7" s="770"/>
      <c r="E7" s="770"/>
      <c r="F7" s="770"/>
      <c r="G7" s="770"/>
      <c r="H7" s="770"/>
      <c r="I7" s="770"/>
      <c r="J7" s="770"/>
      <c r="K7" s="770"/>
      <c r="L7" s="770"/>
      <c r="M7" s="770"/>
      <c r="N7" s="771"/>
    </row>
    <row r="8" spans="2:14" ht="19.5" customHeight="1" thickBot="1" x14ac:dyDescent="0.3">
      <c r="B8" s="766" t="s">
        <v>555</v>
      </c>
      <c r="C8" s="767"/>
      <c r="D8" s="767"/>
      <c r="E8" s="767"/>
      <c r="F8" s="767"/>
      <c r="G8" s="767"/>
      <c r="H8" s="767"/>
      <c r="I8" s="767"/>
      <c r="J8" s="767"/>
      <c r="K8" s="767"/>
      <c r="L8" s="767"/>
      <c r="M8" s="767"/>
      <c r="N8" s="768"/>
    </row>
    <row r="9" spans="2:14" ht="93.75" x14ac:dyDescent="0.3">
      <c r="B9" s="80" t="s">
        <v>236</v>
      </c>
      <c r="C9" s="90" t="s">
        <v>237</v>
      </c>
      <c r="D9" s="82" t="s">
        <v>16</v>
      </c>
      <c r="E9" s="300">
        <v>0.6</v>
      </c>
      <c r="F9" s="300">
        <v>2.2000000000000002</v>
      </c>
      <c r="G9" s="533">
        <v>1.7</v>
      </c>
      <c r="H9" s="300">
        <v>1.5</v>
      </c>
      <c r="I9" s="300">
        <v>0.4</v>
      </c>
      <c r="J9" s="475">
        <v>0.7</v>
      </c>
      <c r="K9" s="288">
        <v>0.4</v>
      </c>
      <c r="L9" s="475" t="s">
        <v>36</v>
      </c>
      <c r="M9" s="475" t="s">
        <v>36</v>
      </c>
      <c r="N9" s="709" t="s">
        <v>36</v>
      </c>
    </row>
    <row r="10" spans="2:14" ht="112.5" x14ac:dyDescent="0.3">
      <c r="B10" s="95" t="s">
        <v>238</v>
      </c>
      <c r="C10" s="92"/>
      <c r="D10" s="93"/>
      <c r="E10" s="270"/>
      <c r="F10" s="270"/>
      <c r="G10" s="270"/>
      <c r="H10" s="270"/>
      <c r="I10" s="478"/>
      <c r="J10" s="476"/>
      <c r="K10" s="270"/>
      <c r="L10" s="479"/>
      <c r="M10" s="479"/>
      <c r="N10" s="425"/>
    </row>
    <row r="11" spans="2:14" s="9" customFormat="1" ht="56.25" x14ac:dyDescent="0.3">
      <c r="B11" s="1095" t="s">
        <v>556</v>
      </c>
      <c r="C11" s="176"/>
      <c r="D11" s="93" t="s">
        <v>16</v>
      </c>
      <c r="E11" s="270" t="s">
        <v>36</v>
      </c>
      <c r="F11" s="270" t="s">
        <v>36</v>
      </c>
      <c r="G11" s="270" t="s">
        <v>36</v>
      </c>
      <c r="H11" s="270" t="s">
        <v>36</v>
      </c>
      <c r="I11" s="478">
        <v>6.5</v>
      </c>
      <c r="J11" s="270" t="s">
        <v>36</v>
      </c>
      <c r="K11" s="270" t="s">
        <v>36</v>
      </c>
      <c r="L11" s="270" t="s">
        <v>36</v>
      </c>
      <c r="M11" s="477" t="s">
        <v>36</v>
      </c>
      <c r="N11" s="348" t="s">
        <v>36</v>
      </c>
    </row>
    <row r="12" spans="2:14" s="9" customFormat="1" ht="56.25" x14ac:dyDescent="0.3">
      <c r="B12" s="1095" t="s">
        <v>557</v>
      </c>
      <c r="C12" s="176"/>
      <c r="D12" s="93" t="s">
        <v>16</v>
      </c>
      <c r="E12" s="270" t="s">
        <v>36</v>
      </c>
      <c r="F12" s="270" t="s">
        <v>36</v>
      </c>
      <c r="G12" s="270" t="s">
        <v>36</v>
      </c>
      <c r="H12" s="270" t="s">
        <v>36</v>
      </c>
      <c r="I12" s="478">
        <v>1.9</v>
      </c>
      <c r="J12" s="270" t="s">
        <v>36</v>
      </c>
      <c r="K12" s="270" t="s">
        <v>36</v>
      </c>
      <c r="L12" s="270" t="s">
        <v>36</v>
      </c>
      <c r="M12" s="477" t="s">
        <v>36</v>
      </c>
      <c r="N12" s="348" t="s">
        <v>36</v>
      </c>
    </row>
    <row r="13" spans="2:14" s="9" customFormat="1" ht="56.25" x14ac:dyDescent="0.3">
      <c r="B13" s="1095" t="s">
        <v>545</v>
      </c>
      <c r="C13" s="176"/>
      <c r="D13" s="93" t="s">
        <v>16</v>
      </c>
      <c r="E13" s="270" t="s">
        <v>36</v>
      </c>
      <c r="F13" s="270" t="s">
        <v>36</v>
      </c>
      <c r="G13" s="270" t="s">
        <v>36</v>
      </c>
      <c r="H13" s="270" t="s">
        <v>36</v>
      </c>
      <c r="I13" s="478">
        <v>6.5</v>
      </c>
      <c r="J13" s="270" t="s">
        <v>36</v>
      </c>
      <c r="K13" s="270" t="s">
        <v>36</v>
      </c>
      <c r="L13" s="270" t="s">
        <v>36</v>
      </c>
      <c r="M13" s="477" t="s">
        <v>36</v>
      </c>
      <c r="N13" s="348" t="s">
        <v>36</v>
      </c>
    </row>
    <row r="14" spans="2:14" s="9" customFormat="1" ht="56.25" x14ac:dyDescent="0.3">
      <c r="B14" s="1095" t="s">
        <v>558</v>
      </c>
      <c r="C14" s="176"/>
      <c r="D14" s="93" t="s">
        <v>16</v>
      </c>
      <c r="E14" s="270" t="s">
        <v>36</v>
      </c>
      <c r="F14" s="270" t="s">
        <v>36</v>
      </c>
      <c r="G14" s="270" t="s">
        <v>36</v>
      </c>
      <c r="H14" s="270" t="s">
        <v>36</v>
      </c>
      <c r="I14" s="478">
        <v>2.4</v>
      </c>
      <c r="J14" s="270" t="s">
        <v>36</v>
      </c>
      <c r="K14" s="270" t="s">
        <v>36</v>
      </c>
      <c r="L14" s="270" t="s">
        <v>36</v>
      </c>
      <c r="M14" s="477" t="s">
        <v>36</v>
      </c>
      <c r="N14" s="348" t="s">
        <v>36</v>
      </c>
    </row>
    <row r="15" spans="2:14" ht="57" thickBot="1" x14ac:dyDescent="0.35">
      <c r="B15" s="78" t="s">
        <v>559</v>
      </c>
      <c r="C15" s="91" t="s">
        <v>239</v>
      </c>
      <c r="D15" s="82" t="s">
        <v>16</v>
      </c>
      <c r="E15" s="276">
        <v>23</v>
      </c>
      <c r="F15" s="306">
        <v>14.3</v>
      </c>
      <c r="G15" s="306">
        <v>15.7</v>
      </c>
      <c r="H15" s="306">
        <v>17.100000000000001</v>
      </c>
      <c r="I15" s="480">
        <v>18</v>
      </c>
      <c r="J15" s="481">
        <v>15.7</v>
      </c>
      <c r="K15" s="306">
        <v>17</v>
      </c>
      <c r="L15" s="30" t="s">
        <v>36</v>
      </c>
      <c r="M15" s="31" t="s">
        <v>36</v>
      </c>
      <c r="N15" s="205" t="s">
        <v>36</v>
      </c>
    </row>
    <row r="16" spans="2:14" ht="3" customHeight="1" thickBot="1" x14ac:dyDescent="0.3">
      <c r="B16" s="769"/>
      <c r="C16" s="770"/>
      <c r="D16" s="770"/>
      <c r="E16" s="770"/>
      <c r="F16" s="770"/>
      <c r="G16" s="770"/>
      <c r="H16" s="770"/>
      <c r="I16" s="770"/>
      <c r="J16" s="770"/>
      <c r="K16" s="770"/>
      <c r="L16" s="770"/>
      <c r="M16" s="770"/>
      <c r="N16" s="771"/>
    </row>
    <row r="17" spans="2:14" ht="19.5" customHeight="1" thickBot="1" x14ac:dyDescent="0.3">
      <c r="B17" s="766" t="s">
        <v>560</v>
      </c>
      <c r="C17" s="767"/>
      <c r="D17" s="767"/>
      <c r="E17" s="767"/>
      <c r="F17" s="767"/>
      <c r="G17" s="767"/>
      <c r="H17" s="767"/>
      <c r="I17" s="767"/>
      <c r="J17" s="767"/>
      <c r="K17" s="767"/>
      <c r="L17" s="767"/>
      <c r="M17" s="767"/>
      <c r="N17" s="768"/>
    </row>
    <row r="18" spans="2:14" ht="75" x14ac:dyDescent="0.3">
      <c r="B18" s="748" t="s">
        <v>240</v>
      </c>
      <c r="C18" s="96" t="s">
        <v>618</v>
      </c>
      <c r="D18" s="83" t="s">
        <v>561</v>
      </c>
      <c r="E18" s="482">
        <v>244364.4</v>
      </c>
      <c r="F18" s="482">
        <v>217220.7</v>
      </c>
      <c r="G18" s="482">
        <v>244733.6</v>
      </c>
      <c r="H18" s="482">
        <v>260963.3</v>
      </c>
      <c r="I18" s="482">
        <v>259670.39999999999</v>
      </c>
      <c r="J18" s="482">
        <v>270445.09999999998</v>
      </c>
      <c r="K18" s="482">
        <v>245915.4</v>
      </c>
      <c r="L18" s="482">
        <v>274665.5</v>
      </c>
      <c r="M18" s="710">
        <v>293545</v>
      </c>
      <c r="N18" s="712">
        <v>325865.3</v>
      </c>
    </row>
    <row r="19" spans="2:14" ht="37.5" x14ac:dyDescent="0.3">
      <c r="B19" s="748"/>
      <c r="C19" s="92" t="s">
        <v>241</v>
      </c>
      <c r="D19" s="83" t="s">
        <v>561</v>
      </c>
      <c r="E19" s="483">
        <v>216634.5</v>
      </c>
      <c r="F19" s="483">
        <v>193215.9</v>
      </c>
      <c r="G19" s="483">
        <v>219156.9</v>
      </c>
      <c r="H19" s="483">
        <v>236055.1</v>
      </c>
      <c r="I19" s="483">
        <v>235300.9</v>
      </c>
      <c r="J19" s="483">
        <v>248917</v>
      </c>
      <c r="K19" s="483">
        <v>221983.80000000002</v>
      </c>
      <c r="L19" s="483">
        <v>248957.19999999998</v>
      </c>
      <c r="M19" s="711">
        <v>262567</v>
      </c>
      <c r="N19" s="484">
        <v>293901</v>
      </c>
    </row>
    <row r="20" spans="2:14" ht="37.5" x14ac:dyDescent="0.3">
      <c r="B20" s="748"/>
      <c r="C20" s="92" t="s">
        <v>242</v>
      </c>
      <c r="D20" s="83" t="s">
        <v>561</v>
      </c>
      <c r="E20" s="483">
        <v>19059.900000000001</v>
      </c>
      <c r="F20" s="483">
        <v>14040.1</v>
      </c>
      <c r="G20" s="483">
        <v>15224.2</v>
      </c>
      <c r="H20" s="483">
        <v>15429.7</v>
      </c>
      <c r="I20" s="483">
        <v>14821.1</v>
      </c>
      <c r="J20" s="483">
        <v>13613.7</v>
      </c>
      <c r="K20" s="483">
        <v>15149.5</v>
      </c>
      <c r="L20" s="483">
        <v>17075.7</v>
      </c>
      <c r="M20" s="711">
        <v>18733.7</v>
      </c>
      <c r="N20" s="484">
        <v>19598.2</v>
      </c>
    </row>
    <row r="21" spans="2:14" ht="37.5" x14ac:dyDescent="0.3">
      <c r="B21" s="749"/>
      <c r="C21" s="92" t="s">
        <v>243</v>
      </c>
      <c r="D21" s="83" t="s">
        <v>561</v>
      </c>
      <c r="E21" s="483">
        <v>8670</v>
      </c>
      <c r="F21" s="483">
        <v>9964.6</v>
      </c>
      <c r="G21" s="483">
        <v>10352.6</v>
      </c>
      <c r="H21" s="483">
        <v>9478.5</v>
      </c>
      <c r="I21" s="483">
        <v>9548.4</v>
      </c>
      <c r="J21" s="483">
        <v>7914.4</v>
      </c>
      <c r="K21" s="483">
        <v>8782.1</v>
      </c>
      <c r="L21" s="483">
        <v>8632.6</v>
      </c>
      <c r="M21" s="711">
        <v>12244.3</v>
      </c>
      <c r="N21" s="484">
        <v>12366.1</v>
      </c>
    </row>
    <row r="22" spans="2:14" ht="38.25" thickBot="1" x14ac:dyDescent="0.35">
      <c r="B22" s="78" t="s">
        <v>244</v>
      </c>
      <c r="C22" s="91"/>
      <c r="D22" s="81" t="s">
        <v>176</v>
      </c>
      <c r="E22" s="30" t="s">
        <v>36</v>
      </c>
      <c r="F22" s="30" t="s">
        <v>36</v>
      </c>
      <c r="G22" s="30" t="s">
        <v>36</v>
      </c>
      <c r="H22" s="30" t="s">
        <v>36</v>
      </c>
      <c r="I22" s="30" t="s">
        <v>36</v>
      </c>
      <c r="J22" s="30" t="s">
        <v>36</v>
      </c>
      <c r="K22" s="30" t="s">
        <v>36</v>
      </c>
      <c r="L22" s="30" t="s">
        <v>36</v>
      </c>
      <c r="M22" s="31" t="s">
        <v>36</v>
      </c>
      <c r="N22" s="205" t="s">
        <v>36</v>
      </c>
    </row>
    <row r="23" spans="2:14" ht="3" customHeight="1" thickBot="1" x14ac:dyDescent="0.3">
      <c r="B23" s="769"/>
      <c r="C23" s="770"/>
      <c r="D23" s="770"/>
      <c r="E23" s="770"/>
      <c r="F23" s="770"/>
      <c r="G23" s="770"/>
      <c r="H23" s="770"/>
      <c r="I23" s="770"/>
      <c r="J23" s="770"/>
      <c r="K23" s="770"/>
      <c r="L23" s="770"/>
      <c r="M23" s="770"/>
      <c r="N23" s="771"/>
    </row>
    <row r="24" spans="2:14" ht="19.5" customHeight="1" thickBot="1" x14ac:dyDescent="0.3">
      <c r="B24" s="766" t="s">
        <v>562</v>
      </c>
      <c r="C24" s="767"/>
      <c r="D24" s="767"/>
      <c r="E24" s="767"/>
      <c r="F24" s="767"/>
      <c r="G24" s="767"/>
      <c r="H24" s="767"/>
      <c r="I24" s="767"/>
      <c r="J24" s="767"/>
      <c r="K24" s="767"/>
      <c r="L24" s="767"/>
      <c r="M24" s="767"/>
      <c r="N24" s="768"/>
    </row>
    <row r="25" spans="2:14" ht="57" thickBot="1" x14ac:dyDescent="0.35">
      <c r="B25" s="79" t="s">
        <v>245</v>
      </c>
      <c r="C25" s="97" t="s">
        <v>246</v>
      </c>
      <c r="D25" s="82" t="s">
        <v>16</v>
      </c>
      <c r="E25" s="108" t="s">
        <v>36</v>
      </c>
      <c r="F25" s="108" t="s">
        <v>36</v>
      </c>
      <c r="G25" s="108" t="s">
        <v>36</v>
      </c>
      <c r="H25" s="256">
        <v>1</v>
      </c>
      <c r="I25" s="108" t="s">
        <v>36</v>
      </c>
      <c r="J25" s="108" t="s">
        <v>36</v>
      </c>
      <c r="K25" s="108" t="s">
        <v>36</v>
      </c>
      <c r="L25" s="108" t="s">
        <v>36</v>
      </c>
      <c r="M25" s="109" t="s">
        <v>36</v>
      </c>
      <c r="N25" s="713" t="s">
        <v>36</v>
      </c>
    </row>
    <row r="26" spans="2:14" ht="3" customHeight="1" thickBot="1" x14ac:dyDescent="0.3">
      <c r="B26" s="769"/>
      <c r="C26" s="770"/>
      <c r="D26" s="770"/>
      <c r="E26" s="770"/>
      <c r="F26" s="770"/>
      <c r="G26" s="770"/>
      <c r="H26" s="770"/>
      <c r="I26" s="770"/>
      <c r="J26" s="770"/>
      <c r="K26" s="770"/>
      <c r="L26" s="770"/>
      <c r="M26" s="770"/>
      <c r="N26" s="771"/>
    </row>
    <row r="27" spans="2:14" ht="19.5" customHeight="1" thickBot="1" x14ac:dyDescent="0.3">
      <c r="B27" s="766" t="s">
        <v>563</v>
      </c>
      <c r="C27" s="767"/>
      <c r="D27" s="767"/>
      <c r="E27" s="767"/>
      <c r="F27" s="767"/>
      <c r="G27" s="767"/>
      <c r="H27" s="767"/>
      <c r="I27" s="767"/>
      <c r="J27" s="767"/>
      <c r="K27" s="767"/>
      <c r="L27" s="767"/>
      <c r="M27" s="767"/>
      <c r="N27" s="768"/>
    </row>
    <row r="28" spans="2:14" ht="75" x14ac:dyDescent="0.3">
      <c r="B28" s="80" t="s">
        <v>704</v>
      </c>
      <c r="C28" s="90"/>
      <c r="D28" s="83" t="s">
        <v>103</v>
      </c>
      <c r="E28" s="485">
        <v>6013</v>
      </c>
      <c r="F28" s="485">
        <v>6629</v>
      </c>
      <c r="G28" s="485">
        <v>7731</v>
      </c>
      <c r="H28" s="485">
        <v>6724</v>
      </c>
      <c r="I28" s="108" t="s">
        <v>36</v>
      </c>
      <c r="J28" s="108" t="s">
        <v>36</v>
      </c>
      <c r="K28" s="108" t="s">
        <v>36</v>
      </c>
      <c r="L28" s="108" t="s">
        <v>36</v>
      </c>
      <c r="M28" s="109" t="s">
        <v>36</v>
      </c>
      <c r="N28" s="204" t="s">
        <v>36</v>
      </c>
    </row>
    <row r="29" spans="2:14" ht="57" thickBot="1" x14ac:dyDescent="0.35">
      <c r="B29" s="78" t="s">
        <v>247</v>
      </c>
      <c r="C29" s="91"/>
      <c r="D29" s="81" t="s">
        <v>16</v>
      </c>
      <c r="E29" s="30" t="s">
        <v>36</v>
      </c>
      <c r="F29" s="30" t="s">
        <v>36</v>
      </c>
      <c r="G29" s="30" t="s">
        <v>36</v>
      </c>
      <c r="H29" s="30" t="s">
        <v>36</v>
      </c>
      <c r="I29" s="30" t="s">
        <v>36</v>
      </c>
      <c r="J29" s="30" t="s">
        <v>36</v>
      </c>
      <c r="K29" s="30" t="s">
        <v>36</v>
      </c>
      <c r="L29" s="30" t="s">
        <v>36</v>
      </c>
      <c r="M29" s="31" t="s">
        <v>36</v>
      </c>
      <c r="N29" s="205" t="s">
        <v>36</v>
      </c>
    </row>
    <row r="30" spans="2:14" ht="3" customHeight="1" thickBot="1" x14ac:dyDescent="0.3">
      <c r="B30" s="769"/>
      <c r="C30" s="770"/>
      <c r="D30" s="770"/>
      <c r="E30" s="770"/>
      <c r="F30" s="770"/>
      <c r="G30" s="770"/>
      <c r="H30" s="770"/>
      <c r="I30" s="770"/>
      <c r="J30" s="770"/>
      <c r="K30" s="770"/>
      <c r="L30" s="770"/>
      <c r="M30" s="770"/>
      <c r="N30" s="771"/>
    </row>
    <row r="31" spans="2:14" ht="19.5" customHeight="1" thickBot="1" x14ac:dyDescent="0.3">
      <c r="B31" s="757" t="s">
        <v>564</v>
      </c>
      <c r="C31" s="758"/>
      <c r="D31" s="758"/>
      <c r="E31" s="758"/>
      <c r="F31" s="758"/>
      <c r="G31" s="758"/>
      <c r="H31" s="758"/>
      <c r="I31" s="758"/>
      <c r="J31" s="758"/>
      <c r="K31" s="758"/>
      <c r="L31" s="758"/>
      <c r="M31" s="758"/>
      <c r="N31" s="759"/>
    </row>
    <row r="32" spans="2:14" ht="37.5" x14ac:dyDescent="0.3">
      <c r="B32" s="80" t="s">
        <v>248</v>
      </c>
      <c r="C32" s="90"/>
      <c r="D32" s="83" t="s">
        <v>16</v>
      </c>
      <c r="E32" s="300">
        <v>0.68</v>
      </c>
      <c r="F32" s="300">
        <v>0.59399999999999997</v>
      </c>
      <c r="G32" s="300">
        <v>0.58399999999999996</v>
      </c>
      <c r="H32" s="300">
        <v>0.36399999999999999</v>
      </c>
      <c r="I32" s="300">
        <v>0.23899999999999999</v>
      </c>
      <c r="J32" s="300">
        <v>0.39500000000000002</v>
      </c>
      <c r="K32" s="300">
        <v>0.53700000000000003</v>
      </c>
      <c r="L32" s="300">
        <v>0.66800000000000004</v>
      </c>
      <c r="M32" s="18" t="s">
        <v>36</v>
      </c>
      <c r="N32" s="714" t="s">
        <v>36</v>
      </c>
    </row>
    <row r="33" spans="2:14" ht="57" thickBot="1" x14ac:dyDescent="0.35">
      <c r="B33" s="78" t="s">
        <v>249</v>
      </c>
      <c r="C33" s="91"/>
      <c r="D33" s="81" t="s">
        <v>176</v>
      </c>
      <c r="E33" s="486">
        <v>1695</v>
      </c>
      <c r="F33" s="486">
        <v>1990</v>
      </c>
      <c r="G33" s="486">
        <v>1590</v>
      </c>
      <c r="H33" s="486">
        <v>2595</v>
      </c>
      <c r="I33" s="30" t="s">
        <v>36</v>
      </c>
      <c r="J33" s="30" t="s">
        <v>36</v>
      </c>
      <c r="K33" s="30" t="s">
        <v>36</v>
      </c>
      <c r="L33" s="30" t="s">
        <v>36</v>
      </c>
      <c r="M33" s="31" t="s">
        <v>36</v>
      </c>
      <c r="N33" s="205" t="s">
        <v>36</v>
      </c>
    </row>
    <row r="34" spans="2:14" ht="3" customHeight="1" thickBot="1" x14ac:dyDescent="0.3">
      <c r="B34" s="769"/>
      <c r="C34" s="770"/>
      <c r="D34" s="770"/>
      <c r="E34" s="770"/>
      <c r="F34" s="770"/>
      <c r="G34" s="770"/>
      <c r="H34" s="770"/>
      <c r="I34" s="770"/>
      <c r="J34" s="770"/>
      <c r="K34" s="770"/>
      <c r="L34" s="770"/>
      <c r="M34" s="770"/>
      <c r="N34" s="771"/>
    </row>
    <row r="35" spans="2:14" ht="19.5" customHeight="1" thickBot="1" x14ac:dyDescent="0.3">
      <c r="B35" s="766" t="s">
        <v>565</v>
      </c>
      <c r="C35" s="767"/>
      <c r="D35" s="767"/>
      <c r="E35" s="767"/>
      <c r="F35" s="767"/>
      <c r="G35" s="767"/>
      <c r="H35" s="767"/>
      <c r="I35" s="767"/>
      <c r="J35" s="767"/>
      <c r="K35" s="767"/>
      <c r="L35" s="767"/>
      <c r="M35" s="767"/>
      <c r="N35" s="768"/>
    </row>
    <row r="36" spans="2:14" ht="19.5" thickBot="1" x14ac:dyDescent="0.35">
      <c r="B36" s="528" t="s">
        <v>566</v>
      </c>
      <c r="C36" s="534"/>
      <c r="D36" s="82" t="s">
        <v>176</v>
      </c>
      <c r="E36" s="108" t="s">
        <v>36</v>
      </c>
      <c r="F36" s="108" t="s">
        <v>36</v>
      </c>
      <c r="G36" s="108" t="s">
        <v>36</v>
      </c>
      <c r="H36" s="108" t="s">
        <v>36</v>
      </c>
      <c r="I36" s="108" t="s">
        <v>36</v>
      </c>
      <c r="J36" s="108" t="s">
        <v>36</v>
      </c>
      <c r="K36" s="108" t="s">
        <v>36</v>
      </c>
      <c r="L36" s="108" t="s">
        <v>36</v>
      </c>
      <c r="M36" s="109" t="s">
        <v>36</v>
      </c>
      <c r="N36" s="713"/>
    </row>
    <row r="37" spans="2:14" ht="3" customHeight="1" thickBot="1" x14ac:dyDescent="0.3">
      <c r="B37" s="769"/>
      <c r="C37" s="770"/>
      <c r="D37" s="770"/>
      <c r="E37" s="770"/>
      <c r="F37" s="770"/>
      <c r="G37" s="770"/>
      <c r="H37" s="770"/>
      <c r="I37" s="770"/>
      <c r="J37" s="770"/>
      <c r="K37" s="770"/>
      <c r="L37" s="770"/>
      <c r="M37" s="770"/>
      <c r="N37" s="771"/>
    </row>
    <row r="38" spans="2:14" ht="19.5" customHeight="1" thickBot="1" x14ac:dyDescent="0.3">
      <c r="B38" s="757" t="s">
        <v>567</v>
      </c>
      <c r="C38" s="758"/>
      <c r="D38" s="758"/>
      <c r="E38" s="758"/>
      <c r="F38" s="758"/>
      <c r="G38" s="758"/>
      <c r="H38" s="758"/>
      <c r="I38" s="758"/>
      <c r="J38" s="758"/>
      <c r="K38" s="758"/>
      <c r="L38" s="758"/>
      <c r="M38" s="758"/>
      <c r="N38" s="759"/>
    </row>
    <row r="39" spans="2:14" ht="57" thickBot="1" x14ac:dyDescent="0.35">
      <c r="B39" s="528" t="s">
        <v>250</v>
      </c>
      <c r="C39" s="97" t="s">
        <v>251</v>
      </c>
      <c r="D39" s="529" t="s">
        <v>16</v>
      </c>
      <c r="E39" s="256">
        <v>-1.8</v>
      </c>
      <c r="F39" s="530">
        <v>1.4</v>
      </c>
      <c r="G39" s="530">
        <v>1.5</v>
      </c>
      <c r="H39" s="530">
        <v>1.6</v>
      </c>
      <c r="I39" s="531">
        <v>2.1</v>
      </c>
      <c r="J39" s="532">
        <v>0.9</v>
      </c>
      <c r="K39" s="108">
        <v>5.7</v>
      </c>
      <c r="L39" s="109">
        <v>7.2</v>
      </c>
      <c r="M39" s="346">
        <v>2</v>
      </c>
      <c r="N39" s="715">
        <v>2.9</v>
      </c>
    </row>
    <row r="40" spans="2:14" ht="16.5" thickBot="1" x14ac:dyDescent="0.3">
      <c r="B40" s="740" t="s">
        <v>620</v>
      </c>
      <c r="C40" s="741"/>
      <c r="D40" s="741"/>
      <c r="E40" s="741"/>
      <c r="F40" s="741"/>
      <c r="G40" s="741"/>
      <c r="H40" s="741"/>
      <c r="I40" s="741"/>
      <c r="J40" s="741"/>
      <c r="K40" s="741"/>
      <c r="L40" s="741"/>
      <c r="M40" s="741"/>
      <c r="N40" s="742"/>
    </row>
  </sheetData>
  <mergeCells count="22">
    <mergeCell ref="B1:N1"/>
    <mergeCell ref="B7:N7"/>
    <mergeCell ref="B8:N8"/>
    <mergeCell ref="B2:B3"/>
    <mergeCell ref="C2:C3"/>
    <mergeCell ref="D2:D3"/>
    <mergeCell ref="B18:B21"/>
    <mergeCell ref="E2:N2"/>
    <mergeCell ref="B4:N4"/>
    <mergeCell ref="B40:N40"/>
    <mergeCell ref="B38:N38"/>
    <mergeCell ref="B31:N31"/>
    <mergeCell ref="B27:N27"/>
    <mergeCell ref="B24:N24"/>
    <mergeCell ref="B17:N17"/>
    <mergeCell ref="B16:N16"/>
    <mergeCell ref="B23:N23"/>
    <mergeCell ref="B26:N26"/>
    <mergeCell ref="B30:N30"/>
    <mergeCell ref="B34:N34"/>
    <mergeCell ref="B35:N35"/>
    <mergeCell ref="B37:N3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4F490-7719-47A5-A0F7-9E9F56F53E3C}">
  <dimension ref="B1:N63"/>
  <sheetViews>
    <sheetView zoomScale="80" zoomScaleNormal="80" workbookViewId="0">
      <pane xSplit="2" ySplit="3" topLeftCell="C45" activePane="bottomRight" state="frozen"/>
      <selection pane="topRight" activeCell="B1" sqref="B1"/>
      <selection pane="bottomLeft" activeCell="A4" sqref="A4"/>
      <selection pane="bottomRight" activeCell="B14" sqref="B14"/>
    </sheetView>
  </sheetViews>
  <sheetFormatPr defaultRowHeight="18.75" x14ac:dyDescent="0.3"/>
  <cols>
    <col min="1" max="1" width="9.140625" style="44"/>
    <col min="2" max="2" width="60.7109375" style="44" customWidth="1"/>
    <col min="3" max="3" width="64.28515625" style="44" customWidth="1"/>
    <col min="4" max="4" width="14.140625" style="44" bestFit="1" customWidth="1"/>
    <col min="5" max="14" width="18.140625" style="44" customWidth="1"/>
    <col min="15" max="16384" width="9.140625" style="44"/>
  </cols>
  <sheetData>
    <row r="1" spans="2:14" ht="33" customHeight="1" thickBot="1" x14ac:dyDescent="0.35">
      <c r="B1" s="747" t="s">
        <v>252</v>
      </c>
      <c r="C1" s="747"/>
      <c r="D1" s="747"/>
      <c r="E1" s="747"/>
      <c r="F1" s="747"/>
      <c r="G1" s="747"/>
      <c r="H1" s="747"/>
      <c r="I1" s="747"/>
      <c r="J1" s="747"/>
      <c r="K1" s="747"/>
      <c r="L1" s="747"/>
      <c r="M1" s="747"/>
      <c r="N1" s="747"/>
    </row>
    <row r="2" spans="2:14" ht="21" customHeight="1" x14ac:dyDescent="0.3">
      <c r="B2" s="790" t="s">
        <v>218</v>
      </c>
      <c r="C2" s="788" t="s">
        <v>219</v>
      </c>
      <c r="D2" s="788" t="s">
        <v>220</v>
      </c>
      <c r="E2" s="785" t="s">
        <v>14</v>
      </c>
      <c r="F2" s="786"/>
      <c r="G2" s="786"/>
      <c r="H2" s="786"/>
      <c r="I2" s="786"/>
      <c r="J2" s="786"/>
      <c r="K2" s="786"/>
      <c r="L2" s="786"/>
      <c r="M2" s="786"/>
      <c r="N2" s="787"/>
    </row>
    <row r="3" spans="2:14" ht="36" customHeight="1" thickBot="1" x14ac:dyDescent="0.35">
      <c r="B3" s="791"/>
      <c r="C3" s="789"/>
      <c r="D3" s="789"/>
      <c r="E3" s="184">
        <v>2015</v>
      </c>
      <c r="F3" s="184">
        <v>2016</v>
      </c>
      <c r="G3" s="184">
        <v>2017</v>
      </c>
      <c r="H3" s="183">
        <v>2018</v>
      </c>
      <c r="I3" s="183">
        <v>2019</v>
      </c>
      <c r="J3" s="183">
        <v>2020</v>
      </c>
      <c r="K3" s="183">
        <v>2021</v>
      </c>
      <c r="L3" s="535">
        <v>2022</v>
      </c>
      <c r="M3" s="185">
        <v>2023</v>
      </c>
      <c r="N3" s="185">
        <v>2024</v>
      </c>
    </row>
    <row r="4" spans="2:14" ht="19.5" customHeight="1" thickBot="1" x14ac:dyDescent="0.35">
      <c r="B4" s="743" t="s">
        <v>253</v>
      </c>
      <c r="C4" s="744"/>
      <c r="D4" s="744"/>
      <c r="E4" s="744"/>
      <c r="F4" s="744"/>
      <c r="G4" s="744"/>
      <c r="H4" s="744"/>
      <c r="I4" s="744"/>
      <c r="J4" s="744"/>
      <c r="K4" s="744"/>
      <c r="L4" s="744"/>
      <c r="M4" s="744"/>
      <c r="N4" s="745"/>
    </row>
    <row r="5" spans="2:14" x14ac:dyDescent="0.3">
      <c r="B5" s="129" t="s">
        <v>254</v>
      </c>
      <c r="C5" s="37" t="s">
        <v>255</v>
      </c>
      <c r="D5" s="69" t="s">
        <v>16</v>
      </c>
      <c r="E5" s="337">
        <v>112</v>
      </c>
      <c r="F5" s="337">
        <v>101</v>
      </c>
      <c r="G5" s="337">
        <v>133</v>
      </c>
      <c r="H5" s="337">
        <v>70</v>
      </c>
      <c r="I5" s="110">
        <v>156</v>
      </c>
      <c r="J5" s="73">
        <v>123</v>
      </c>
      <c r="K5" s="340">
        <v>140</v>
      </c>
      <c r="L5" s="338">
        <v>113</v>
      </c>
      <c r="M5" s="339">
        <v>100</v>
      </c>
      <c r="N5" s="339">
        <v>76</v>
      </c>
    </row>
    <row r="6" spans="2:14" ht="51" customHeight="1" thickBot="1" x14ac:dyDescent="0.35">
      <c r="B6" s="120" t="s">
        <v>256</v>
      </c>
      <c r="C6" s="104"/>
      <c r="D6" s="29" t="s">
        <v>16</v>
      </c>
      <c r="E6" s="128">
        <v>95</v>
      </c>
      <c r="F6" s="128">
        <v>94</v>
      </c>
      <c r="G6" s="128">
        <v>96</v>
      </c>
      <c r="H6" s="128">
        <v>94</v>
      </c>
      <c r="I6" s="128">
        <v>97.6</v>
      </c>
      <c r="J6" s="128">
        <v>97.6</v>
      </c>
      <c r="K6" s="128" t="s">
        <v>36</v>
      </c>
      <c r="L6" s="109" t="s">
        <v>36</v>
      </c>
      <c r="M6" s="121" t="s">
        <v>36</v>
      </c>
      <c r="N6" s="121" t="s">
        <v>36</v>
      </c>
    </row>
    <row r="7" spans="2:14" ht="4.5" customHeight="1" thickBot="1" x14ac:dyDescent="0.35">
      <c r="B7" s="780"/>
      <c r="C7" s="781"/>
      <c r="D7" s="781"/>
      <c r="E7" s="781"/>
      <c r="F7" s="781"/>
      <c r="G7" s="781"/>
      <c r="H7" s="781"/>
      <c r="I7" s="781"/>
      <c r="J7" s="781"/>
      <c r="K7" s="781"/>
      <c r="L7" s="781"/>
      <c r="M7" s="781"/>
      <c r="N7" s="782"/>
    </row>
    <row r="8" spans="2:14" ht="36" customHeight="1" thickBot="1" x14ac:dyDescent="0.35">
      <c r="B8" s="743" t="s">
        <v>257</v>
      </c>
      <c r="C8" s="744"/>
      <c r="D8" s="744"/>
      <c r="E8" s="744"/>
      <c r="F8" s="744"/>
      <c r="G8" s="744"/>
      <c r="H8" s="744"/>
      <c r="I8" s="744"/>
      <c r="J8" s="744"/>
      <c r="K8" s="744"/>
      <c r="L8" s="744"/>
      <c r="M8" s="744"/>
      <c r="N8" s="745"/>
    </row>
    <row r="9" spans="2:14" ht="27" customHeight="1" x14ac:dyDescent="0.3">
      <c r="B9" s="129" t="s">
        <v>258</v>
      </c>
      <c r="C9" s="37"/>
      <c r="D9" s="69" t="s">
        <v>16</v>
      </c>
      <c r="E9" s="17">
        <v>22.5</v>
      </c>
      <c r="F9" s="17">
        <v>21.2</v>
      </c>
      <c r="G9" s="17">
        <v>16.2</v>
      </c>
      <c r="H9" s="17">
        <v>14.8</v>
      </c>
      <c r="I9" s="17">
        <v>14.7</v>
      </c>
      <c r="J9" s="17">
        <v>11.1</v>
      </c>
      <c r="K9" s="17">
        <v>11.4</v>
      </c>
      <c r="L9" s="18">
        <v>13</v>
      </c>
      <c r="M9" s="19">
        <v>14</v>
      </c>
      <c r="N9" s="19">
        <v>8</v>
      </c>
    </row>
    <row r="10" spans="2:14" ht="45.75" customHeight="1" thickBot="1" x14ac:dyDescent="0.35">
      <c r="B10" s="131" t="s">
        <v>259</v>
      </c>
      <c r="C10" s="65"/>
      <c r="D10" s="29" t="s">
        <v>16</v>
      </c>
      <c r="E10" s="30">
        <v>20.399999999999999</v>
      </c>
      <c r="F10" s="30">
        <v>20</v>
      </c>
      <c r="G10" s="30">
        <v>18.600000000000001</v>
      </c>
      <c r="H10" s="30">
        <v>18.2</v>
      </c>
      <c r="I10" s="30" t="s">
        <v>623</v>
      </c>
      <c r="J10" s="30">
        <v>15</v>
      </c>
      <c r="K10" s="30" t="s">
        <v>36</v>
      </c>
      <c r="L10" s="31" t="s">
        <v>36</v>
      </c>
      <c r="M10" s="121" t="s">
        <v>36</v>
      </c>
      <c r="N10" s="121" t="s">
        <v>36</v>
      </c>
    </row>
    <row r="11" spans="2:14" ht="4.5" customHeight="1" thickBot="1" x14ac:dyDescent="0.35">
      <c r="B11" s="780"/>
      <c r="C11" s="781"/>
      <c r="D11" s="781"/>
      <c r="E11" s="781"/>
      <c r="F11" s="781"/>
      <c r="G11" s="781"/>
      <c r="H11" s="781"/>
      <c r="I11" s="781"/>
      <c r="J11" s="781"/>
      <c r="K11" s="781"/>
      <c r="L11" s="781"/>
      <c r="M11" s="781"/>
      <c r="N11" s="782"/>
    </row>
    <row r="12" spans="2:14" ht="19.5" thickBot="1" x14ac:dyDescent="0.35">
      <c r="B12" s="792" t="s">
        <v>260</v>
      </c>
      <c r="C12" s="793"/>
      <c r="D12" s="793"/>
      <c r="E12" s="793"/>
      <c r="F12" s="793"/>
      <c r="G12" s="793"/>
      <c r="H12" s="793"/>
      <c r="I12" s="793"/>
      <c r="J12" s="793"/>
      <c r="K12" s="793"/>
      <c r="L12" s="793"/>
      <c r="M12" s="793"/>
      <c r="N12" s="794"/>
    </row>
    <row r="13" spans="2:14" ht="53.25" customHeight="1" x14ac:dyDescent="0.3">
      <c r="B13" s="119" t="s">
        <v>261</v>
      </c>
      <c r="C13" s="16" t="s">
        <v>262</v>
      </c>
      <c r="D13" s="69" t="s">
        <v>103</v>
      </c>
      <c r="E13" s="17">
        <v>113</v>
      </c>
      <c r="F13" s="17">
        <v>169</v>
      </c>
      <c r="G13" s="17">
        <v>161</v>
      </c>
      <c r="H13" s="17">
        <v>142</v>
      </c>
      <c r="I13" s="17">
        <v>142</v>
      </c>
      <c r="J13" s="17">
        <v>139</v>
      </c>
      <c r="K13" s="17">
        <v>139</v>
      </c>
      <c r="L13" s="341">
        <v>129</v>
      </c>
      <c r="M13" s="19" t="s">
        <v>36</v>
      </c>
      <c r="N13" s="19">
        <v>129</v>
      </c>
    </row>
    <row r="14" spans="2:14" x14ac:dyDescent="0.3">
      <c r="B14" s="124" t="s">
        <v>263</v>
      </c>
      <c r="C14" s="20" t="s">
        <v>264</v>
      </c>
      <c r="D14" s="21" t="s">
        <v>16</v>
      </c>
      <c r="E14" s="28">
        <v>9</v>
      </c>
      <c r="F14" s="28">
        <v>10</v>
      </c>
      <c r="G14" s="28">
        <v>8.35</v>
      </c>
      <c r="H14" s="28">
        <v>10.7</v>
      </c>
      <c r="I14" s="28">
        <v>5</v>
      </c>
      <c r="J14" s="28" t="s">
        <v>222</v>
      </c>
      <c r="K14" s="28">
        <v>7</v>
      </c>
      <c r="L14" s="23">
        <v>5</v>
      </c>
      <c r="M14" s="25"/>
      <c r="N14" s="25">
        <v>4</v>
      </c>
    </row>
    <row r="15" spans="2:14" x14ac:dyDescent="0.3">
      <c r="B15" s="124" t="s">
        <v>265</v>
      </c>
      <c r="C15" s="20"/>
      <c r="D15" s="21" t="s">
        <v>103</v>
      </c>
      <c r="E15" s="22">
        <v>13</v>
      </c>
      <c r="F15" s="41">
        <v>21.7</v>
      </c>
      <c r="G15" s="41">
        <v>17.2</v>
      </c>
      <c r="H15" s="41">
        <v>17.2</v>
      </c>
      <c r="I15" s="41">
        <v>13</v>
      </c>
      <c r="J15" s="41">
        <v>14</v>
      </c>
      <c r="K15" s="41"/>
      <c r="L15" s="342">
        <v>202</v>
      </c>
      <c r="M15" s="25" t="s">
        <v>36</v>
      </c>
      <c r="N15" s="25">
        <v>31</v>
      </c>
    </row>
    <row r="16" spans="2:14" ht="20.25" customHeight="1" x14ac:dyDescent="0.3">
      <c r="B16" s="124" t="s">
        <v>266</v>
      </c>
      <c r="C16" s="20" t="s">
        <v>267</v>
      </c>
      <c r="D16" s="21" t="s">
        <v>16</v>
      </c>
      <c r="E16" s="28">
        <v>1.35</v>
      </c>
      <c r="F16" s="22" t="s">
        <v>36</v>
      </c>
      <c r="G16" s="28">
        <v>2</v>
      </c>
      <c r="H16" s="28">
        <v>1.41</v>
      </c>
      <c r="I16" s="28" t="s">
        <v>36</v>
      </c>
      <c r="J16" s="28" t="s">
        <v>36</v>
      </c>
      <c r="K16" s="28" t="s">
        <v>36</v>
      </c>
      <c r="L16" s="28" t="s">
        <v>36</v>
      </c>
      <c r="M16" s="25" t="s">
        <v>36</v>
      </c>
      <c r="N16" s="25"/>
    </row>
    <row r="17" spans="2:14" ht="37.5" x14ac:dyDescent="0.3">
      <c r="B17" s="124" t="s">
        <v>268</v>
      </c>
      <c r="C17" s="20" t="s">
        <v>269</v>
      </c>
      <c r="D17" s="21" t="s">
        <v>103</v>
      </c>
      <c r="E17" s="22">
        <v>29</v>
      </c>
      <c r="F17" s="22">
        <v>52</v>
      </c>
      <c r="G17" s="22">
        <v>62</v>
      </c>
      <c r="H17" s="22">
        <v>25</v>
      </c>
      <c r="I17" s="22">
        <v>27</v>
      </c>
      <c r="J17" s="22">
        <v>24</v>
      </c>
      <c r="K17" s="22">
        <v>47</v>
      </c>
      <c r="L17" s="23">
        <v>27</v>
      </c>
      <c r="M17" s="25">
        <v>63</v>
      </c>
      <c r="N17" s="25">
        <v>15</v>
      </c>
    </row>
    <row r="18" spans="2:14" ht="69" customHeight="1" thickBot="1" x14ac:dyDescent="0.35">
      <c r="B18" s="120" t="s">
        <v>269</v>
      </c>
      <c r="C18" s="104"/>
      <c r="D18" s="29" t="s">
        <v>103</v>
      </c>
      <c r="E18" s="30">
        <v>29</v>
      </c>
      <c r="F18" s="30">
        <v>52</v>
      </c>
      <c r="G18" s="30">
        <v>62</v>
      </c>
      <c r="H18" s="30">
        <v>60</v>
      </c>
      <c r="I18" s="30">
        <v>27</v>
      </c>
      <c r="J18" s="30">
        <v>24</v>
      </c>
      <c r="K18" s="335">
        <v>47</v>
      </c>
      <c r="L18" s="343">
        <v>27</v>
      </c>
      <c r="M18" s="121">
        <v>63</v>
      </c>
      <c r="N18" s="121">
        <v>15</v>
      </c>
    </row>
    <row r="19" spans="2:14" ht="4.5" customHeight="1" thickBot="1" x14ac:dyDescent="0.35">
      <c r="B19" s="780"/>
      <c r="C19" s="781"/>
      <c r="D19" s="781"/>
      <c r="E19" s="781"/>
      <c r="F19" s="781"/>
      <c r="G19" s="781"/>
      <c r="H19" s="781"/>
      <c r="I19" s="781"/>
      <c r="J19" s="781"/>
      <c r="K19" s="781"/>
      <c r="L19" s="781"/>
      <c r="M19" s="781"/>
      <c r="N19" s="782"/>
    </row>
    <row r="20" spans="2:14" ht="19.5" customHeight="1" thickBot="1" x14ac:dyDescent="0.35">
      <c r="B20" s="743" t="s">
        <v>270</v>
      </c>
      <c r="C20" s="744"/>
      <c r="D20" s="744"/>
      <c r="E20" s="744"/>
      <c r="F20" s="744"/>
      <c r="G20" s="744"/>
      <c r="H20" s="744"/>
      <c r="I20" s="744"/>
      <c r="J20" s="744"/>
      <c r="K20" s="744"/>
      <c r="L20" s="744"/>
      <c r="M20" s="744"/>
      <c r="N20" s="745"/>
    </row>
    <row r="21" spans="2:14" ht="56.25" x14ac:dyDescent="0.3">
      <c r="B21" s="119" t="s">
        <v>271</v>
      </c>
      <c r="C21" s="16"/>
      <c r="D21" s="69" t="s">
        <v>712</v>
      </c>
      <c r="E21" s="300">
        <v>26.4</v>
      </c>
      <c r="F21" s="300">
        <v>26.7</v>
      </c>
      <c r="G21" s="300">
        <v>28.5</v>
      </c>
      <c r="H21" s="300" t="s">
        <v>36</v>
      </c>
      <c r="I21" s="300" t="s">
        <v>36</v>
      </c>
      <c r="J21" s="264" t="s">
        <v>36</v>
      </c>
      <c r="K21" s="718">
        <v>1756</v>
      </c>
      <c r="L21" s="258" t="s">
        <v>36</v>
      </c>
      <c r="M21" s="19" t="s">
        <v>36</v>
      </c>
      <c r="N21" s="19">
        <v>835.7</v>
      </c>
    </row>
    <row r="22" spans="2:14" ht="19.5" thickBot="1" x14ac:dyDescent="0.35">
      <c r="B22" s="131" t="s">
        <v>272</v>
      </c>
      <c r="C22" s="91" t="s">
        <v>273</v>
      </c>
      <c r="D22" s="29" t="s">
        <v>16</v>
      </c>
      <c r="E22" s="128">
        <v>29</v>
      </c>
      <c r="F22" s="128">
        <v>45</v>
      </c>
      <c r="G22" s="30">
        <v>24.6</v>
      </c>
      <c r="H22" s="128">
        <v>16</v>
      </c>
      <c r="I22" s="128">
        <f>108/766986*100000</f>
        <v>14.081091441043252</v>
      </c>
      <c r="J22" s="336">
        <v>18</v>
      </c>
      <c r="K22" s="336">
        <v>5.6</v>
      </c>
      <c r="L22" s="344">
        <v>16.87</v>
      </c>
      <c r="M22" s="495">
        <v>17.260000000000002</v>
      </c>
      <c r="N22" s="495">
        <v>6.29</v>
      </c>
    </row>
    <row r="23" spans="2:14" ht="19.5" thickBot="1" x14ac:dyDescent="0.35">
      <c r="B23" s="792" t="s">
        <v>274</v>
      </c>
      <c r="C23" s="793"/>
      <c r="D23" s="793"/>
      <c r="E23" s="793"/>
      <c r="F23" s="793"/>
      <c r="G23" s="793"/>
      <c r="H23" s="793"/>
      <c r="I23" s="793"/>
      <c r="J23" s="793"/>
      <c r="K23" s="793"/>
      <c r="L23" s="793"/>
      <c r="M23" s="793"/>
      <c r="N23" s="794"/>
    </row>
    <row r="24" spans="2:14" ht="4.5" customHeight="1" thickBot="1" x14ac:dyDescent="0.35">
      <c r="B24" s="780"/>
      <c r="C24" s="781"/>
      <c r="D24" s="781"/>
      <c r="E24" s="781"/>
      <c r="F24" s="781"/>
      <c r="G24" s="781"/>
      <c r="H24" s="781"/>
      <c r="I24" s="781"/>
      <c r="J24" s="781"/>
      <c r="K24" s="781"/>
      <c r="L24" s="781"/>
      <c r="M24" s="781"/>
      <c r="N24" s="782"/>
    </row>
    <row r="25" spans="2:14" ht="56.25" x14ac:dyDescent="0.3">
      <c r="B25" s="119" t="s">
        <v>275</v>
      </c>
      <c r="C25" s="16" t="s">
        <v>276</v>
      </c>
      <c r="D25" s="69" t="s">
        <v>103</v>
      </c>
      <c r="E25" s="17" t="s">
        <v>36</v>
      </c>
      <c r="F25" s="17" t="s">
        <v>36</v>
      </c>
      <c r="G25" s="17">
        <v>95</v>
      </c>
      <c r="H25" s="264">
        <v>111</v>
      </c>
      <c r="I25" s="17" t="s">
        <v>36</v>
      </c>
      <c r="J25" s="17">
        <v>128</v>
      </c>
      <c r="K25" s="17">
        <v>346</v>
      </c>
      <c r="L25" s="18">
        <v>290</v>
      </c>
      <c r="M25" s="19" t="s">
        <v>36</v>
      </c>
      <c r="N25" s="19" t="s">
        <v>36</v>
      </c>
    </row>
    <row r="26" spans="2:14" ht="54.75" customHeight="1" x14ac:dyDescent="0.3">
      <c r="B26" s="120" t="s">
        <v>703</v>
      </c>
      <c r="C26" s="104" t="s">
        <v>277</v>
      </c>
      <c r="D26" s="29" t="s">
        <v>16</v>
      </c>
      <c r="E26" s="30" t="s">
        <v>36</v>
      </c>
      <c r="F26" s="30">
        <v>21.5</v>
      </c>
      <c r="G26" s="30" t="s">
        <v>36</v>
      </c>
      <c r="H26" s="30" t="s">
        <v>36</v>
      </c>
      <c r="I26" s="30" t="s">
        <v>36</v>
      </c>
      <c r="J26" s="30" t="s">
        <v>36</v>
      </c>
      <c r="K26" s="30" t="s">
        <v>36</v>
      </c>
      <c r="L26" s="30" t="s">
        <v>36</v>
      </c>
      <c r="M26" s="121" t="s">
        <v>36</v>
      </c>
      <c r="N26" s="121" t="s">
        <v>36</v>
      </c>
    </row>
    <row r="27" spans="2:14" ht="4.5" customHeight="1" thickBot="1" x14ac:dyDescent="0.35">
      <c r="B27" s="783"/>
      <c r="C27" s="784"/>
      <c r="D27" s="784"/>
      <c r="E27" s="784"/>
      <c r="F27" s="784"/>
      <c r="G27" s="784"/>
      <c r="H27" s="784"/>
      <c r="I27" s="784"/>
      <c r="J27" s="784"/>
      <c r="K27" s="784"/>
      <c r="L27" s="784"/>
      <c r="M27" s="784"/>
      <c r="N27" s="784"/>
    </row>
    <row r="28" spans="2:14" ht="19.5" customHeight="1" thickBot="1" x14ac:dyDescent="0.35">
      <c r="B28" s="743" t="s">
        <v>278</v>
      </c>
      <c r="C28" s="744"/>
      <c r="D28" s="744"/>
      <c r="E28" s="744"/>
      <c r="F28" s="744"/>
      <c r="G28" s="744"/>
      <c r="H28" s="744"/>
      <c r="I28" s="744"/>
      <c r="J28" s="744"/>
      <c r="K28" s="744"/>
      <c r="L28" s="744"/>
      <c r="M28" s="744"/>
      <c r="N28" s="745"/>
    </row>
    <row r="29" spans="2:14" ht="32.25" customHeight="1" x14ac:dyDescent="0.3">
      <c r="B29" s="117" t="s">
        <v>279</v>
      </c>
      <c r="C29" s="106"/>
      <c r="D29" s="210" t="s">
        <v>16</v>
      </c>
      <c r="E29" s="256">
        <f>126/754802.992160673*100000</f>
        <v>16.693097577596607</v>
      </c>
      <c r="F29" s="256">
        <f>128/757759.725075097*100000</f>
        <v>16.891898020485936</v>
      </c>
      <c r="G29" s="256">
        <f>115/760807.698441819*100000</f>
        <v>15.115514766152744</v>
      </c>
      <c r="H29" s="256">
        <f>119/763898.69652918*100000</f>
        <v>15.57798181102857</v>
      </c>
      <c r="I29" s="256">
        <f>122/766986.156538948*100000</f>
        <v>15.906414862887395</v>
      </c>
      <c r="J29" s="256">
        <f>139/770026.299066685*100000</f>
        <v>18.05133151536198</v>
      </c>
      <c r="K29" s="256">
        <f>99/772975.200173778*100000</f>
        <v>12.807655404435112</v>
      </c>
      <c r="L29" s="346">
        <f>99/775790.024363983*100000</f>
        <v>12.761184971560224</v>
      </c>
      <c r="M29" s="314">
        <v>22.5</v>
      </c>
      <c r="N29" s="717">
        <f>122/780865*100000</f>
        <v>15.623699359044137</v>
      </c>
    </row>
    <row r="30" spans="2:14" ht="4.5" customHeight="1" thickBot="1" x14ac:dyDescent="0.35">
      <c r="B30" s="783"/>
      <c r="C30" s="784"/>
      <c r="D30" s="784"/>
      <c r="E30" s="784"/>
      <c r="F30" s="784"/>
      <c r="G30" s="784"/>
      <c r="H30" s="784"/>
      <c r="I30" s="784"/>
      <c r="J30" s="784"/>
      <c r="K30" s="784"/>
      <c r="L30" s="784"/>
      <c r="M30" s="784"/>
      <c r="N30" s="784"/>
    </row>
    <row r="31" spans="2:14" ht="19.5" customHeight="1" thickBot="1" x14ac:dyDescent="0.35">
      <c r="B31" s="743" t="s">
        <v>280</v>
      </c>
      <c r="C31" s="744"/>
      <c r="D31" s="744"/>
      <c r="E31" s="744"/>
      <c r="F31" s="744"/>
      <c r="G31" s="744"/>
      <c r="H31" s="744"/>
      <c r="I31" s="744"/>
      <c r="J31" s="744"/>
      <c r="K31" s="744"/>
      <c r="L31" s="744"/>
      <c r="M31" s="744"/>
      <c r="N31" s="745"/>
    </row>
    <row r="32" spans="2:14" ht="72.75" customHeight="1" x14ac:dyDescent="0.3">
      <c r="B32" s="119" t="s">
        <v>281</v>
      </c>
      <c r="C32" s="16"/>
      <c r="D32" s="69" t="s">
        <v>16</v>
      </c>
      <c r="E32" s="110" t="s">
        <v>36</v>
      </c>
      <c r="F32" s="17" t="s">
        <v>36</v>
      </c>
      <c r="G32" s="17" t="s">
        <v>36</v>
      </c>
      <c r="H32" s="17" t="s">
        <v>36</v>
      </c>
      <c r="I32" s="17">
        <v>47.4</v>
      </c>
      <c r="J32" s="17" t="s">
        <v>36</v>
      </c>
      <c r="K32" s="17" t="s">
        <v>36</v>
      </c>
      <c r="L32" s="17" t="s">
        <v>36</v>
      </c>
      <c r="M32" s="19" t="s">
        <v>36</v>
      </c>
      <c r="N32" s="19" t="s">
        <v>36</v>
      </c>
    </row>
    <row r="33" spans="2:14" ht="37.5" x14ac:dyDescent="0.3">
      <c r="B33" s="120" t="s">
        <v>282</v>
      </c>
      <c r="C33" s="104" t="s">
        <v>283</v>
      </c>
      <c r="D33" s="29" t="s">
        <v>16</v>
      </c>
      <c r="E33" s="128">
        <v>24</v>
      </c>
      <c r="F33" s="128">
        <v>24</v>
      </c>
      <c r="G33" s="128">
        <v>24</v>
      </c>
      <c r="H33" s="128">
        <v>23</v>
      </c>
      <c r="I33" s="347">
        <v>20</v>
      </c>
      <c r="J33" s="128">
        <v>37</v>
      </c>
      <c r="K33" s="128" t="s">
        <v>36</v>
      </c>
      <c r="L33" s="31">
        <v>0</v>
      </c>
      <c r="M33" s="19" t="s">
        <v>36</v>
      </c>
      <c r="N33" s="19" t="s">
        <v>36</v>
      </c>
    </row>
    <row r="34" spans="2:14" ht="4.5" customHeight="1" thickBot="1" x14ac:dyDescent="0.35">
      <c r="B34" s="778"/>
      <c r="C34" s="779"/>
      <c r="D34" s="779"/>
      <c r="E34" s="779"/>
      <c r="F34" s="779"/>
      <c r="G34" s="779"/>
      <c r="H34" s="779"/>
      <c r="I34" s="779"/>
      <c r="J34" s="779"/>
      <c r="K34" s="779"/>
      <c r="L34" s="779"/>
      <c r="M34" s="779"/>
      <c r="N34" s="779"/>
    </row>
    <row r="35" spans="2:14" ht="19.5" customHeight="1" thickBot="1" x14ac:dyDescent="0.35">
      <c r="B35" s="743" t="s">
        <v>284</v>
      </c>
      <c r="C35" s="744"/>
      <c r="D35" s="744"/>
      <c r="E35" s="744"/>
      <c r="F35" s="744"/>
      <c r="G35" s="744"/>
      <c r="H35" s="744"/>
      <c r="I35" s="744"/>
      <c r="J35" s="744"/>
      <c r="K35" s="744"/>
      <c r="L35" s="744"/>
      <c r="M35" s="744"/>
      <c r="N35" s="745"/>
    </row>
    <row r="36" spans="2:14" ht="89.25" customHeight="1" x14ac:dyDescent="0.3">
      <c r="B36" s="119" t="s">
        <v>702</v>
      </c>
      <c r="C36" s="16"/>
      <c r="D36" s="37"/>
      <c r="E36" s="17" t="s">
        <v>36</v>
      </c>
      <c r="F36" s="17" t="s">
        <v>36</v>
      </c>
      <c r="G36" s="17" t="s">
        <v>36</v>
      </c>
      <c r="H36" s="17" t="s">
        <v>36</v>
      </c>
      <c r="I36" s="17" t="s">
        <v>36</v>
      </c>
      <c r="J36" s="17" t="s">
        <v>36</v>
      </c>
      <c r="K36" s="17" t="s">
        <v>36</v>
      </c>
      <c r="L36" s="17" t="s">
        <v>36</v>
      </c>
      <c r="M36" s="19" t="s">
        <v>36</v>
      </c>
      <c r="N36" s="19" t="s">
        <v>36</v>
      </c>
    </row>
    <row r="37" spans="2:14" ht="37.5" x14ac:dyDescent="0.3">
      <c r="B37" s="124" t="s">
        <v>285</v>
      </c>
      <c r="C37" s="20"/>
      <c r="D37" s="21" t="s">
        <v>16</v>
      </c>
      <c r="E37" s="28">
        <v>96</v>
      </c>
      <c r="F37" s="28">
        <v>97</v>
      </c>
      <c r="G37" s="28">
        <v>97</v>
      </c>
      <c r="H37" s="28">
        <v>98</v>
      </c>
      <c r="I37" s="28">
        <v>99</v>
      </c>
      <c r="J37" s="28">
        <v>90</v>
      </c>
      <c r="K37" s="28">
        <v>92</v>
      </c>
      <c r="L37" s="342">
        <v>99</v>
      </c>
      <c r="M37" s="25">
        <v>99</v>
      </c>
      <c r="N37" s="25">
        <v>99</v>
      </c>
    </row>
    <row r="38" spans="2:14" ht="57" thickBot="1" x14ac:dyDescent="0.35">
      <c r="B38" s="120" t="s">
        <v>701</v>
      </c>
      <c r="C38" s="104"/>
      <c r="D38" s="29" t="s">
        <v>103</v>
      </c>
      <c r="E38" s="108" t="s">
        <v>36</v>
      </c>
      <c r="F38" s="108" t="s">
        <v>36</v>
      </c>
      <c r="G38" s="108" t="s">
        <v>36</v>
      </c>
      <c r="H38" s="108" t="s">
        <v>36</v>
      </c>
      <c r="I38" s="108" t="s">
        <v>36</v>
      </c>
      <c r="J38" s="108" t="s">
        <v>36</v>
      </c>
      <c r="K38" s="108" t="s">
        <v>36</v>
      </c>
      <c r="L38" s="108" t="s">
        <v>36</v>
      </c>
      <c r="M38" s="118" t="s">
        <v>36</v>
      </c>
      <c r="N38" s="118" t="s">
        <v>36</v>
      </c>
    </row>
    <row r="39" spans="2:14" ht="4.5" customHeight="1" thickBot="1" x14ac:dyDescent="0.35">
      <c r="B39" s="780"/>
      <c r="C39" s="781"/>
      <c r="D39" s="781"/>
      <c r="E39" s="781"/>
      <c r="F39" s="781"/>
      <c r="G39" s="781"/>
      <c r="H39" s="781"/>
      <c r="I39" s="781"/>
      <c r="J39" s="781"/>
      <c r="K39" s="781"/>
      <c r="L39" s="781"/>
      <c r="M39" s="781"/>
      <c r="N39" s="782"/>
    </row>
    <row r="40" spans="2:14" ht="19.5" customHeight="1" thickBot="1" x14ac:dyDescent="0.35">
      <c r="B40" s="743" t="s">
        <v>286</v>
      </c>
      <c r="C40" s="744"/>
      <c r="D40" s="744"/>
      <c r="E40" s="744"/>
      <c r="F40" s="744"/>
      <c r="G40" s="744"/>
      <c r="H40" s="744"/>
      <c r="I40" s="744"/>
      <c r="J40" s="744"/>
      <c r="K40" s="744"/>
      <c r="L40" s="744"/>
      <c r="M40" s="744"/>
      <c r="N40" s="745"/>
    </row>
    <row r="41" spans="2:14" ht="47.25" customHeight="1" x14ac:dyDescent="0.3">
      <c r="B41" s="119" t="s">
        <v>287</v>
      </c>
      <c r="C41" s="37"/>
      <c r="D41" s="69" t="s">
        <v>16</v>
      </c>
      <c r="E41" s="17" t="s">
        <v>36</v>
      </c>
      <c r="F41" s="17" t="s">
        <v>36</v>
      </c>
      <c r="G41" s="17" t="s">
        <v>36</v>
      </c>
      <c r="H41" s="17" t="s">
        <v>36</v>
      </c>
      <c r="I41" s="17" t="s">
        <v>36</v>
      </c>
      <c r="J41" s="17" t="s">
        <v>36</v>
      </c>
      <c r="K41" s="17" t="s">
        <v>36</v>
      </c>
      <c r="L41" s="17" t="s">
        <v>36</v>
      </c>
      <c r="M41" s="19" t="s">
        <v>36</v>
      </c>
      <c r="N41" s="19" t="s">
        <v>36</v>
      </c>
    </row>
    <row r="42" spans="2:14" ht="53.25" customHeight="1" x14ac:dyDescent="0.3">
      <c r="B42" s="124" t="s">
        <v>288</v>
      </c>
      <c r="C42" s="20"/>
      <c r="D42" s="21" t="s">
        <v>16</v>
      </c>
      <c r="E42" s="17" t="s">
        <v>36</v>
      </c>
      <c r="F42" s="17" t="s">
        <v>36</v>
      </c>
      <c r="G42" s="17" t="s">
        <v>36</v>
      </c>
      <c r="H42" s="17" t="s">
        <v>36</v>
      </c>
      <c r="I42" s="17" t="s">
        <v>36</v>
      </c>
      <c r="J42" s="17" t="s">
        <v>36</v>
      </c>
      <c r="K42" s="17" t="s">
        <v>36</v>
      </c>
      <c r="L42" s="17" t="s">
        <v>36</v>
      </c>
      <c r="M42" s="19" t="s">
        <v>36</v>
      </c>
      <c r="N42" s="19" t="s">
        <v>36</v>
      </c>
    </row>
    <row r="43" spans="2:14" ht="19.5" customHeight="1" thickBot="1" x14ac:dyDescent="0.35">
      <c r="B43" s="131" t="s">
        <v>289</v>
      </c>
      <c r="C43" s="65"/>
      <c r="D43" s="29" t="s">
        <v>16</v>
      </c>
      <c r="E43" s="108" t="s">
        <v>36</v>
      </c>
      <c r="F43" s="108" t="s">
        <v>36</v>
      </c>
      <c r="G43" s="108" t="s">
        <v>36</v>
      </c>
      <c r="H43" s="108" t="s">
        <v>36</v>
      </c>
      <c r="I43" s="108" t="s">
        <v>36</v>
      </c>
      <c r="J43" s="108" t="s">
        <v>36</v>
      </c>
      <c r="K43" s="108" t="s">
        <v>36</v>
      </c>
      <c r="L43" s="108" t="s">
        <v>36</v>
      </c>
      <c r="M43" s="118" t="s">
        <v>36</v>
      </c>
      <c r="N43" s="118" t="s">
        <v>36</v>
      </c>
    </row>
    <row r="44" spans="2:14" ht="4.5" customHeight="1" thickBot="1" x14ac:dyDescent="0.35">
      <c r="B44" s="780"/>
      <c r="C44" s="781"/>
      <c r="D44" s="781"/>
      <c r="E44" s="781"/>
      <c r="F44" s="781"/>
      <c r="G44" s="781"/>
      <c r="H44" s="781"/>
      <c r="I44" s="781"/>
      <c r="J44" s="781"/>
      <c r="K44" s="781"/>
      <c r="L44" s="781"/>
      <c r="M44" s="781"/>
      <c r="N44" s="782"/>
    </row>
    <row r="45" spans="2:14" ht="19.5" customHeight="1" thickBot="1" x14ac:dyDescent="0.35">
      <c r="B45" s="792" t="s">
        <v>290</v>
      </c>
      <c r="C45" s="793"/>
      <c r="D45" s="793"/>
      <c r="E45" s="793"/>
      <c r="F45" s="793"/>
      <c r="G45" s="793"/>
      <c r="H45" s="793"/>
      <c r="I45" s="793"/>
      <c r="J45" s="793"/>
      <c r="K45" s="793"/>
      <c r="L45" s="793"/>
      <c r="M45" s="793"/>
      <c r="N45" s="794"/>
    </row>
    <row r="46" spans="2:14" ht="39" customHeight="1" thickBot="1" x14ac:dyDescent="0.35">
      <c r="B46" s="117" t="s">
        <v>291</v>
      </c>
      <c r="C46" s="106" t="s">
        <v>292</v>
      </c>
      <c r="D46" s="107" t="s">
        <v>16</v>
      </c>
      <c r="E46" s="108">
        <v>22.8</v>
      </c>
      <c r="F46" s="108" t="s">
        <v>36</v>
      </c>
      <c r="G46" s="108" t="s">
        <v>36</v>
      </c>
      <c r="H46" s="108" t="s">
        <v>36</v>
      </c>
      <c r="I46" s="108" t="s">
        <v>36</v>
      </c>
      <c r="J46" s="108" t="s">
        <v>36</v>
      </c>
      <c r="K46" s="108" t="s">
        <v>36</v>
      </c>
      <c r="L46" s="108" t="s">
        <v>36</v>
      </c>
      <c r="M46" s="118" t="s">
        <v>36</v>
      </c>
      <c r="N46" s="118"/>
    </row>
    <row r="47" spans="2:14" ht="4.5" customHeight="1" thickBot="1" x14ac:dyDescent="0.35">
      <c r="B47" s="780"/>
      <c r="C47" s="781"/>
      <c r="D47" s="781"/>
      <c r="E47" s="781"/>
      <c r="F47" s="781"/>
      <c r="G47" s="781"/>
      <c r="H47" s="781"/>
      <c r="I47" s="781"/>
      <c r="J47" s="781"/>
      <c r="K47" s="781"/>
      <c r="L47" s="781"/>
      <c r="M47" s="781"/>
      <c r="N47" s="782"/>
    </row>
    <row r="48" spans="2:14" ht="52.5" customHeight="1" thickBot="1" x14ac:dyDescent="0.35">
      <c r="B48" s="743" t="s">
        <v>293</v>
      </c>
      <c r="C48" s="744"/>
      <c r="D48" s="744"/>
      <c r="E48" s="744"/>
      <c r="F48" s="744"/>
      <c r="G48" s="744"/>
      <c r="H48" s="744"/>
      <c r="I48" s="744"/>
      <c r="J48" s="744"/>
      <c r="K48" s="744"/>
      <c r="L48" s="744"/>
      <c r="M48" s="744"/>
      <c r="N48" s="745"/>
    </row>
    <row r="49" spans="2:14" ht="40.5" customHeight="1" x14ac:dyDescent="0.3">
      <c r="B49" s="719" t="s">
        <v>294</v>
      </c>
      <c r="C49" s="20" t="s">
        <v>285</v>
      </c>
      <c r="D49" s="21" t="s">
        <v>16</v>
      </c>
      <c r="E49" s="22">
        <v>96</v>
      </c>
      <c r="F49" s="22">
        <v>97</v>
      </c>
      <c r="G49" s="22">
        <v>97</v>
      </c>
      <c r="H49" s="22">
        <v>98</v>
      </c>
      <c r="I49" s="22">
        <v>99</v>
      </c>
      <c r="J49" s="22">
        <v>90</v>
      </c>
      <c r="K49" s="22">
        <v>92</v>
      </c>
      <c r="L49" s="23">
        <v>99</v>
      </c>
      <c r="M49" s="348">
        <v>99</v>
      </c>
      <c r="N49" s="348">
        <v>99</v>
      </c>
    </row>
    <row r="50" spans="2:14" ht="38.25" customHeight="1" x14ac:dyDescent="0.3">
      <c r="B50" s="124" t="s">
        <v>295</v>
      </c>
      <c r="C50" s="20"/>
      <c r="D50" s="21" t="s">
        <v>103</v>
      </c>
      <c r="E50" s="17" t="s">
        <v>36</v>
      </c>
      <c r="F50" s="17" t="s">
        <v>36</v>
      </c>
      <c r="G50" s="17" t="s">
        <v>36</v>
      </c>
      <c r="H50" s="17" t="s">
        <v>36</v>
      </c>
      <c r="I50" s="17" t="s">
        <v>36</v>
      </c>
      <c r="J50" s="17" t="s">
        <v>36</v>
      </c>
      <c r="K50" s="17" t="s">
        <v>36</v>
      </c>
      <c r="L50" s="17" t="s">
        <v>36</v>
      </c>
      <c r="M50" s="334" t="s">
        <v>36</v>
      </c>
      <c r="N50" s="334" t="s">
        <v>36</v>
      </c>
    </row>
    <row r="51" spans="2:14" ht="57.75" customHeight="1" thickBot="1" x14ac:dyDescent="0.35">
      <c r="B51" s="120" t="s">
        <v>296</v>
      </c>
      <c r="C51" s="104" t="s">
        <v>541</v>
      </c>
      <c r="D51" s="29" t="s">
        <v>16</v>
      </c>
      <c r="E51" s="108" t="s">
        <v>36</v>
      </c>
      <c r="F51" s="30">
        <v>60</v>
      </c>
      <c r="G51" s="30">
        <v>75</v>
      </c>
      <c r="H51" s="30">
        <v>60</v>
      </c>
      <c r="I51" s="30">
        <v>75</v>
      </c>
      <c r="J51" s="30">
        <v>66</v>
      </c>
      <c r="K51" s="30">
        <v>85</v>
      </c>
      <c r="L51" s="31">
        <v>85</v>
      </c>
      <c r="M51" s="349">
        <v>100</v>
      </c>
      <c r="N51" s="349">
        <v>100</v>
      </c>
    </row>
    <row r="52" spans="2:14" ht="4.5" customHeight="1" thickBot="1" x14ac:dyDescent="0.35">
      <c r="B52" s="780"/>
      <c r="C52" s="781"/>
      <c r="D52" s="781"/>
      <c r="E52" s="781"/>
      <c r="F52" s="781"/>
      <c r="G52" s="781"/>
      <c r="H52" s="781"/>
      <c r="I52" s="781"/>
      <c r="J52" s="781"/>
      <c r="K52" s="781"/>
      <c r="L52" s="781"/>
      <c r="M52" s="781"/>
      <c r="N52" s="782"/>
    </row>
    <row r="53" spans="2:14" ht="19.5" customHeight="1" thickBot="1" x14ac:dyDescent="0.35">
      <c r="B53" s="743" t="s">
        <v>297</v>
      </c>
      <c r="C53" s="744"/>
      <c r="D53" s="744"/>
      <c r="E53" s="744"/>
      <c r="F53" s="744"/>
      <c r="G53" s="744"/>
      <c r="H53" s="744"/>
      <c r="I53" s="744"/>
      <c r="J53" s="744"/>
      <c r="K53" s="744"/>
      <c r="L53" s="744"/>
      <c r="M53" s="744"/>
      <c r="N53" s="745"/>
    </row>
    <row r="54" spans="2:14" ht="29.25" customHeight="1" x14ac:dyDescent="0.3">
      <c r="B54" s="798" t="s">
        <v>298</v>
      </c>
      <c r="C54" s="38" t="s">
        <v>299</v>
      </c>
      <c r="D54" s="21" t="s">
        <v>16</v>
      </c>
      <c r="E54" s="22">
        <v>14.1</v>
      </c>
      <c r="F54" s="22">
        <v>17.5</v>
      </c>
      <c r="G54" s="22">
        <v>11.3</v>
      </c>
      <c r="H54" s="22">
        <v>13.5</v>
      </c>
      <c r="I54" s="22">
        <v>16.3</v>
      </c>
      <c r="J54" s="22">
        <v>11.2</v>
      </c>
      <c r="K54" s="22">
        <v>13</v>
      </c>
      <c r="L54" s="23">
        <v>12.5</v>
      </c>
      <c r="M54" s="25">
        <v>13.7</v>
      </c>
      <c r="N54" s="25">
        <v>20.6</v>
      </c>
    </row>
    <row r="55" spans="2:14" ht="27.75" customHeight="1" thickBot="1" x14ac:dyDescent="0.35">
      <c r="B55" s="799"/>
      <c r="C55" s="104" t="s">
        <v>300</v>
      </c>
      <c r="D55" s="29" t="s">
        <v>16</v>
      </c>
      <c r="E55" s="30">
        <v>9.5</v>
      </c>
      <c r="F55" s="30">
        <v>11.9</v>
      </c>
      <c r="G55" s="30">
        <v>12.5</v>
      </c>
      <c r="H55" s="30">
        <v>17.600000000000001</v>
      </c>
      <c r="I55" s="30">
        <v>12.3</v>
      </c>
      <c r="J55" s="30">
        <v>15.5</v>
      </c>
      <c r="K55" s="128">
        <v>16</v>
      </c>
      <c r="L55" s="31">
        <v>13.2</v>
      </c>
      <c r="M55" s="197">
        <v>11</v>
      </c>
      <c r="N55" s="197">
        <v>11.6</v>
      </c>
    </row>
    <row r="56" spans="2:14" ht="4.5" customHeight="1" thickBot="1" x14ac:dyDescent="0.35">
      <c r="B56" s="780"/>
      <c r="C56" s="781"/>
      <c r="D56" s="781"/>
      <c r="E56" s="781"/>
      <c r="F56" s="781"/>
      <c r="G56" s="781"/>
      <c r="H56" s="781"/>
      <c r="I56" s="781"/>
      <c r="J56" s="781"/>
      <c r="K56" s="781"/>
      <c r="L56" s="781"/>
      <c r="M56" s="781"/>
      <c r="N56" s="782"/>
    </row>
    <row r="57" spans="2:14" ht="19.5" thickBot="1" x14ac:dyDescent="0.35">
      <c r="B57" s="792" t="s">
        <v>301</v>
      </c>
      <c r="C57" s="793"/>
      <c r="D57" s="793"/>
      <c r="E57" s="793"/>
      <c r="F57" s="793"/>
      <c r="G57" s="793"/>
      <c r="H57" s="793"/>
      <c r="I57" s="793"/>
      <c r="J57" s="793"/>
      <c r="K57" s="793"/>
      <c r="L57" s="793"/>
      <c r="M57" s="793"/>
      <c r="N57" s="794"/>
    </row>
    <row r="58" spans="2:14" ht="45.75" customHeight="1" x14ac:dyDescent="0.3">
      <c r="B58" s="117" t="s">
        <v>302</v>
      </c>
      <c r="C58" s="106"/>
      <c r="D58" s="145"/>
      <c r="E58" s="108" t="s">
        <v>36</v>
      </c>
      <c r="F58" s="108" t="s">
        <v>36</v>
      </c>
      <c r="G58" s="108" t="s">
        <v>36</v>
      </c>
      <c r="H58" s="108" t="s">
        <v>36</v>
      </c>
      <c r="I58" s="108" t="s">
        <v>36</v>
      </c>
      <c r="J58" s="108" t="s">
        <v>36</v>
      </c>
      <c r="K58" s="108" t="s">
        <v>36</v>
      </c>
      <c r="L58" s="108" t="s">
        <v>36</v>
      </c>
      <c r="M58" s="59" t="s">
        <v>36</v>
      </c>
      <c r="N58" s="150" t="s">
        <v>36</v>
      </c>
    </row>
    <row r="59" spans="2:14" ht="45.75" customHeight="1" thickBot="1" x14ac:dyDescent="0.35">
      <c r="B59" s="707" t="s">
        <v>700</v>
      </c>
      <c r="C59" s="20"/>
      <c r="D59" s="38"/>
      <c r="E59" s="22" t="s">
        <v>36</v>
      </c>
      <c r="F59" s="22" t="s">
        <v>36</v>
      </c>
      <c r="G59" s="22" t="s">
        <v>36</v>
      </c>
      <c r="H59" s="22" t="s">
        <v>36</v>
      </c>
      <c r="I59" s="22" t="s">
        <v>36</v>
      </c>
      <c r="J59" s="22" t="s">
        <v>36</v>
      </c>
      <c r="K59" s="22" t="s">
        <v>36</v>
      </c>
      <c r="L59" s="22" t="s">
        <v>36</v>
      </c>
      <c r="M59" s="22" t="s">
        <v>36</v>
      </c>
      <c r="N59" s="708" t="s">
        <v>36</v>
      </c>
    </row>
    <row r="60" spans="2:14" s="190" customFormat="1" ht="19.5" customHeight="1" thickBot="1" x14ac:dyDescent="0.35">
      <c r="B60" s="795" t="s">
        <v>622</v>
      </c>
      <c r="C60" s="796"/>
      <c r="D60" s="796"/>
      <c r="E60" s="796"/>
      <c r="F60" s="796"/>
      <c r="G60" s="796"/>
      <c r="H60" s="796"/>
      <c r="I60" s="796"/>
      <c r="J60" s="796"/>
      <c r="K60" s="796"/>
      <c r="L60" s="796"/>
      <c r="M60" s="796"/>
      <c r="N60" s="797"/>
    </row>
    <row r="62" spans="2:14" x14ac:dyDescent="0.3">
      <c r="C62" s="190"/>
    </row>
    <row r="63" spans="2:14" x14ac:dyDescent="0.3">
      <c r="C63" s="190"/>
    </row>
  </sheetData>
  <mergeCells count="32">
    <mergeCell ref="B60:N60"/>
    <mergeCell ref="B57:N57"/>
    <mergeCell ref="B53:N53"/>
    <mergeCell ref="B48:N48"/>
    <mergeCell ref="B45:N45"/>
    <mergeCell ref="B56:N56"/>
    <mergeCell ref="B54:B55"/>
    <mergeCell ref="B31:N31"/>
    <mergeCell ref="B28:N28"/>
    <mergeCell ref="B23:N23"/>
    <mergeCell ref="B20:N20"/>
    <mergeCell ref="B12:N12"/>
    <mergeCell ref="B8:N8"/>
    <mergeCell ref="B4:N4"/>
    <mergeCell ref="B1:N1"/>
    <mergeCell ref="E2:N2"/>
    <mergeCell ref="B7:N7"/>
    <mergeCell ref="D2:D3"/>
    <mergeCell ref="B2:B3"/>
    <mergeCell ref="C2:C3"/>
    <mergeCell ref="B11:N11"/>
    <mergeCell ref="B19:N19"/>
    <mergeCell ref="B24:N24"/>
    <mergeCell ref="B27:N27"/>
    <mergeCell ref="B30:N30"/>
    <mergeCell ref="B34:N34"/>
    <mergeCell ref="B39:N39"/>
    <mergeCell ref="B44:N44"/>
    <mergeCell ref="B47:N47"/>
    <mergeCell ref="B52:N52"/>
    <mergeCell ref="B40:N40"/>
    <mergeCell ref="B35:N35"/>
  </mergeCells>
  <printOptions horizontalCentered="1"/>
  <pageMargins left="0.25" right="0.25" top="0.75" bottom="0.75" header="0.3" footer="0.3"/>
  <pageSetup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EEC2E-BED2-4A59-A56A-F2EC4C47D352}">
  <dimension ref="A1:AB76"/>
  <sheetViews>
    <sheetView zoomScale="80" zoomScaleNormal="80" workbookViewId="0">
      <pane ySplit="1" topLeftCell="A2" activePane="bottomLeft" state="frozen"/>
      <selection activeCell="B1" sqref="B1"/>
      <selection pane="bottomLeft" activeCell="A52" sqref="A52"/>
    </sheetView>
  </sheetViews>
  <sheetFormatPr defaultRowHeight="18.75" x14ac:dyDescent="0.3"/>
  <cols>
    <col min="1" max="1" width="69.85546875" style="44" customWidth="1"/>
    <col min="2" max="2" width="49.85546875" style="44" customWidth="1"/>
    <col min="3" max="3" width="11.7109375" style="44" customWidth="1"/>
    <col min="4" max="7" width="10.7109375" style="44" customWidth="1"/>
    <col min="8" max="8" width="14.85546875" style="44" bestFit="1" customWidth="1"/>
    <col min="9" max="13" width="10.7109375" style="44" customWidth="1"/>
    <col min="14" max="16384" width="9.140625" style="44"/>
  </cols>
  <sheetData>
    <row r="1" spans="1:28" ht="19.5" thickBot="1" x14ac:dyDescent="0.35">
      <c r="A1" s="815" t="s">
        <v>303</v>
      </c>
      <c r="B1" s="816"/>
      <c r="C1" s="816"/>
      <c r="D1" s="816"/>
      <c r="E1" s="816"/>
      <c r="F1" s="816"/>
      <c r="G1" s="816"/>
      <c r="H1" s="816"/>
      <c r="I1" s="816"/>
      <c r="J1" s="816"/>
      <c r="K1" s="816"/>
      <c r="L1" s="816"/>
      <c r="M1" s="542"/>
    </row>
    <row r="2" spans="1:28" x14ac:dyDescent="0.3">
      <c r="A2" s="817" t="s">
        <v>218</v>
      </c>
      <c r="B2" s="819" t="s">
        <v>219</v>
      </c>
      <c r="C2" s="819" t="s">
        <v>220</v>
      </c>
      <c r="D2" s="800" t="s">
        <v>14</v>
      </c>
      <c r="E2" s="801"/>
      <c r="F2" s="801"/>
      <c r="G2" s="801"/>
      <c r="H2" s="801"/>
      <c r="I2" s="801"/>
      <c r="J2" s="801"/>
      <c r="K2" s="801"/>
      <c r="L2" s="801"/>
      <c r="M2" s="802"/>
    </row>
    <row r="3" spans="1:28" ht="36" customHeight="1" thickBot="1" x14ac:dyDescent="0.35">
      <c r="A3" s="818"/>
      <c r="B3" s="820"/>
      <c r="C3" s="820"/>
      <c r="D3" s="192">
        <v>2015</v>
      </c>
      <c r="E3" s="192">
        <v>2016</v>
      </c>
      <c r="F3" s="192">
        <v>2017</v>
      </c>
      <c r="G3" s="193">
        <v>2018</v>
      </c>
      <c r="H3" s="191">
        <v>2019</v>
      </c>
      <c r="I3" s="194">
        <v>2020</v>
      </c>
      <c r="J3" s="191">
        <v>2021</v>
      </c>
      <c r="K3" s="195">
        <v>2022</v>
      </c>
      <c r="L3" s="191">
        <v>2023</v>
      </c>
      <c r="M3" s="196">
        <v>2024</v>
      </c>
    </row>
    <row r="4" spans="1:28" ht="19.5" customHeight="1" thickBot="1" x14ac:dyDescent="0.35">
      <c r="A4" s="743" t="s">
        <v>304</v>
      </c>
      <c r="B4" s="744"/>
      <c r="C4" s="744"/>
      <c r="D4" s="744"/>
      <c r="E4" s="744"/>
      <c r="F4" s="744"/>
      <c r="G4" s="744"/>
      <c r="H4" s="744"/>
      <c r="I4" s="744"/>
      <c r="J4" s="744"/>
      <c r="K4" s="744"/>
      <c r="L4" s="744"/>
      <c r="M4" s="745"/>
    </row>
    <row r="5" spans="1:28" s="226" customFormat="1" ht="101.25" customHeight="1" x14ac:dyDescent="0.3">
      <c r="A5" s="813" t="s">
        <v>305</v>
      </c>
      <c r="B5" s="262" t="s">
        <v>306</v>
      </c>
      <c r="C5" s="263" t="s">
        <v>16</v>
      </c>
      <c r="D5" s="264">
        <v>4</v>
      </c>
      <c r="E5" s="264">
        <v>10</v>
      </c>
      <c r="F5" s="264">
        <v>6</v>
      </c>
      <c r="G5" s="265">
        <v>4</v>
      </c>
      <c r="H5" s="264">
        <v>0.42</v>
      </c>
      <c r="I5" s="543" t="s">
        <v>36</v>
      </c>
      <c r="J5" s="544" t="s">
        <v>36</v>
      </c>
      <c r="K5" s="545" t="s">
        <v>36</v>
      </c>
      <c r="L5" s="544" t="s">
        <v>36</v>
      </c>
      <c r="M5" s="546" t="s">
        <v>36</v>
      </c>
    </row>
    <row r="6" spans="1:28" s="226" customFormat="1" ht="56.25" customHeight="1" x14ac:dyDescent="0.3">
      <c r="A6" s="813"/>
      <c r="B6" s="269" t="s">
        <v>307</v>
      </c>
      <c r="C6" s="247" t="s">
        <v>16</v>
      </c>
      <c r="D6" s="270">
        <v>20</v>
      </c>
      <c r="E6" s="271">
        <v>10</v>
      </c>
      <c r="F6" s="271">
        <v>10</v>
      </c>
      <c r="G6" s="272">
        <v>8</v>
      </c>
      <c r="H6" s="273">
        <v>0.49</v>
      </c>
      <c r="I6" s="266" t="s">
        <v>36</v>
      </c>
      <c r="J6" s="267" t="s">
        <v>36</v>
      </c>
      <c r="K6" s="268" t="s">
        <v>36</v>
      </c>
      <c r="L6" s="267" t="s">
        <v>36</v>
      </c>
      <c r="M6" s="546" t="s">
        <v>36</v>
      </c>
    </row>
    <row r="7" spans="1:28" s="226" customFormat="1" ht="61.5" customHeight="1" x14ac:dyDescent="0.3">
      <c r="A7" s="813"/>
      <c r="B7" s="269" t="s">
        <v>308</v>
      </c>
      <c r="C7" s="247" t="s">
        <v>16</v>
      </c>
      <c r="D7" s="270" t="s">
        <v>36</v>
      </c>
      <c r="E7" s="270" t="s">
        <v>36</v>
      </c>
      <c r="F7" s="271">
        <v>36</v>
      </c>
      <c r="G7" s="272">
        <v>37</v>
      </c>
      <c r="H7" s="267">
        <v>37</v>
      </c>
      <c r="I7" s="266">
        <v>38</v>
      </c>
      <c r="J7" s="267" t="s">
        <v>36</v>
      </c>
      <c r="K7" s="268" t="s">
        <v>36</v>
      </c>
      <c r="L7" s="267" t="s">
        <v>36</v>
      </c>
      <c r="M7" s="546" t="s">
        <v>36</v>
      </c>
    </row>
    <row r="8" spans="1:28" s="226" customFormat="1" ht="34.5" customHeight="1" x14ac:dyDescent="0.3">
      <c r="A8" s="813"/>
      <c r="B8" s="269" t="s">
        <v>309</v>
      </c>
      <c r="C8" s="247" t="s">
        <v>16</v>
      </c>
      <c r="D8" s="270" t="s">
        <v>36</v>
      </c>
      <c r="E8" s="270" t="s">
        <v>36</v>
      </c>
      <c r="F8" s="271">
        <v>28</v>
      </c>
      <c r="G8" s="272">
        <v>38</v>
      </c>
      <c r="H8" s="267">
        <v>41</v>
      </c>
      <c r="I8" s="266">
        <v>29</v>
      </c>
      <c r="J8" s="267" t="s">
        <v>36</v>
      </c>
      <c r="K8" s="268" t="s">
        <v>36</v>
      </c>
      <c r="L8" s="267" t="s">
        <v>36</v>
      </c>
      <c r="M8" s="546" t="s">
        <v>36</v>
      </c>
    </row>
    <row r="9" spans="1:28" s="226" customFormat="1" ht="34.5" customHeight="1" x14ac:dyDescent="0.3">
      <c r="A9" s="813"/>
      <c r="B9" s="269" t="s">
        <v>310</v>
      </c>
      <c r="C9" s="247" t="s">
        <v>16</v>
      </c>
      <c r="D9" s="271">
        <v>47</v>
      </c>
      <c r="E9" s="271">
        <v>43</v>
      </c>
      <c r="F9" s="271">
        <v>54</v>
      </c>
      <c r="G9" s="272">
        <v>60</v>
      </c>
      <c r="H9" s="267">
        <v>57.4</v>
      </c>
      <c r="I9" s="266">
        <v>61.2</v>
      </c>
      <c r="J9" s="267">
        <v>65</v>
      </c>
      <c r="K9" s="268">
        <v>64</v>
      </c>
      <c r="L9" s="267">
        <v>60</v>
      </c>
      <c r="M9" s="546" t="s">
        <v>36</v>
      </c>
    </row>
    <row r="10" spans="1:28" s="226" customFormat="1" ht="34.5" customHeight="1" x14ac:dyDescent="0.3">
      <c r="A10" s="813"/>
      <c r="B10" s="269" t="s">
        <v>311</v>
      </c>
      <c r="C10" s="247" t="s">
        <v>16</v>
      </c>
      <c r="D10" s="271">
        <v>40</v>
      </c>
      <c r="E10" s="271">
        <v>41</v>
      </c>
      <c r="F10" s="271">
        <v>45</v>
      </c>
      <c r="G10" s="272">
        <v>38</v>
      </c>
      <c r="H10" s="267">
        <v>42</v>
      </c>
      <c r="I10" s="266">
        <v>39.4</v>
      </c>
      <c r="J10" s="267">
        <v>36</v>
      </c>
      <c r="K10" s="268">
        <v>34</v>
      </c>
      <c r="L10" s="267">
        <v>40</v>
      </c>
      <c r="M10" s="546" t="s">
        <v>36</v>
      </c>
    </row>
    <row r="11" spans="1:28" s="226" customFormat="1" ht="34.5" customHeight="1" x14ac:dyDescent="0.3">
      <c r="A11" s="813"/>
      <c r="B11" s="269" t="s">
        <v>312</v>
      </c>
      <c r="C11" s="247" t="s">
        <v>16</v>
      </c>
      <c r="D11" s="271">
        <f>0.56*100</f>
        <v>56.000000000000007</v>
      </c>
      <c r="E11" s="271">
        <f>0.47*100</f>
        <v>47</v>
      </c>
      <c r="F11" s="271">
        <f>0.54*100</f>
        <v>54</v>
      </c>
      <c r="G11" s="272">
        <f>0.38*100</f>
        <v>38</v>
      </c>
      <c r="H11" s="267">
        <v>77</v>
      </c>
      <c r="I11" s="266">
        <v>82</v>
      </c>
      <c r="J11" s="267" t="s">
        <v>36</v>
      </c>
      <c r="K11" s="268" t="s">
        <v>36</v>
      </c>
      <c r="L11" s="267" t="s">
        <v>36</v>
      </c>
      <c r="M11" s="546" t="s">
        <v>36</v>
      </c>
    </row>
    <row r="12" spans="1:28" s="226" customFormat="1" ht="46.5" customHeight="1" x14ac:dyDescent="0.3">
      <c r="A12" s="813"/>
      <c r="B12" s="274" t="s">
        <v>313</v>
      </c>
      <c r="C12" s="275" t="s">
        <v>16</v>
      </c>
      <c r="D12" s="276">
        <f>0.16*100</f>
        <v>16</v>
      </c>
      <c r="E12" s="276">
        <f>0.21*100</f>
        <v>21</v>
      </c>
      <c r="F12" s="276">
        <f>0.17*100</f>
        <v>17</v>
      </c>
      <c r="G12" s="277">
        <f>0.19*100</f>
        <v>19</v>
      </c>
      <c r="H12" s="278">
        <v>80</v>
      </c>
      <c r="I12" s="279">
        <v>52</v>
      </c>
      <c r="J12" s="278" t="s">
        <v>36</v>
      </c>
      <c r="K12" s="705" t="s">
        <v>36</v>
      </c>
      <c r="L12" s="278" t="s">
        <v>36</v>
      </c>
      <c r="M12" s="546" t="s">
        <v>36</v>
      </c>
    </row>
    <row r="13" spans="1:28" s="226" customFormat="1" ht="76.5" customHeight="1" x14ac:dyDescent="0.3">
      <c r="A13" s="548" t="s">
        <v>699</v>
      </c>
      <c r="B13" s="274"/>
      <c r="C13" s="275"/>
      <c r="D13" s="306" t="s">
        <v>36</v>
      </c>
      <c r="E13" s="306" t="s">
        <v>36</v>
      </c>
      <c r="F13" s="306" t="s">
        <v>36</v>
      </c>
      <c r="G13" s="306" t="s">
        <v>36</v>
      </c>
      <c r="H13" s="306" t="s">
        <v>36</v>
      </c>
      <c r="I13" s="480" t="s">
        <v>36</v>
      </c>
      <c r="J13" s="480" t="s">
        <v>36</v>
      </c>
      <c r="K13" s="480" t="s">
        <v>36</v>
      </c>
      <c r="L13" s="306" t="s">
        <v>36</v>
      </c>
      <c r="M13" s="706" t="s">
        <v>36</v>
      </c>
    </row>
    <row r="14" spans="1:28" s="280" customFormat="1" ht="3" customHeight="1" thickBot="1" x14ac:dyDescent="0.35">
      <c r="A14" s="803"/>
      <c r="B14" s="804"/>
      <c r="C14" s="804"/>
      <c r="D14" s="804"/>
      <c r="E14" s="804"/>
      <c r="F14" s="804"/>
      <c r="G14" s="804"/>
      <c r="H14" s="804"/>
      <c r="I14" s="804"/>
      <c r="J14" s="804"/>
      <c r="K14" s="804"/>
      <c r="L14" s="804"/>
      <c r="M14" s="805"/>
      <c r="N14" s="226"/>
      <c r="O14" s="226"/>
      <c r="P14" s="226"/>
      <c r="Q14" s="226"/>
      <c r="R14" s="226"/>
      <c r="S14" s="226"/>
      <c r="T14" s="226"/>
      <c r="U14" s="226"/>
      <c r="V14" s="226"/>
      <c r="W14" s="226"/>
      <c r="X14" s="226"/>
      <c r="Y14" s="226"/>
      <c r="Z14" s="226"/>
      <c r="AA14" s="226"/>
      <c r="AB14" s="226"/>
    </row>
    <row r="15" spans="1:28" s="226" customFormat="1" ht="19.5" customHeight="1" thickBot="1" x14ac:dyDescent="0.35">
      <c r="A15" s="809" t="s">
        <v>314</v>
      </c>
      <c r="B15" s="810"/>
      <c r="C15" s="810"/>
      <c r="D15" s="810"/>
      <c r="E15" s="810"/>
      <c r="F15" s="810"/>
      <c r="G15" s="810"/>
      <c r="H15" s="810"/>
      <c r="I15" s="810"/>
      <c r="J15" s="810"/>
      <c r="K15" s="810"/>
      <c r="L15" s="810"/>
      <c r="M15" s="811"/>
    </row>
    <row r="16" spans="1:28" s="226" customFormat="1" ht="76.5" customHeight="1" thickBot="1" x14ac:dyDescent="0.35">
      <c r="A16" s="313" t="s">
        <v>698</v>
      </c>
      <c r="B16" s="281"/>
      <c r="C16" s="282" t="s">
        <v>621</v>
      </c>
      <c r="D16" s="283" t="s">
        <v>36</v>
      </c>
      <c r="E16" s="283" t="s">
        <v>36</v>
      </c>
      <c r="F16" s="283" t="s">
        <v>36</v>
      </c>
      <c r="G16" s="283" t="s">
        <v>36</v>
      </c>
      <c r="H16" s="283">
        <v>86.5</v>
      </c>
      <c r="I16" s="289" t="s">
        <v>36</v>
      </c>
      <c r="J16" s="289" t="s">
        <v>36</v>
      </c>
      <c r="K16" s="289" t="s">
        <v>36</v>
      </c>
      <c r="L16" s="283" t="s">
        <v>36</v>
      </c>
      <c r="M16" s="284" t="s">
        <v>36</v>
      </c>
    </row>
    <row r="17" spans="1:28" s="280" customFormat="1" ht="3" customHeight="1" thickBot="1" x14ac:dyDescent="0.35">
      <c r="A17" s="806"/>
      <c r="B17" s="807"/>
      <c r="C17" s="807"/>
      <c r="D17" s="807"/>
      <c r="E17" s="807"/>
      <c r="F17" s="807"/>
      <c r="G17" s="807"/>
      <c r="H17" s="807"/>
      <c r="I17" s="807"/>
      <c r="J17" s="807"/>
      <c r="K17" s="807"/>
      <c r="L17" s="807"/>
      <c r="M17" s="808"/>
      <c r="N17" s="226"/>
      <c r="O17" s="226"/>
      <c r="P17" s="226"/>
      <c r="Q17" s="226"/>
      <c r="R17" s="226"/>
      <c r="S17" s="226"/>
      <c r="T17" s="226"/>
      <c r="U17" s="226"/>
      <c r="V17" s="226"/>
      <c r="W17" s="226"/>
      <c r="X17" s="226"/>
      <c r="Y17" s="226"/>
      <c r="Z17" s="226"/>
      <c r="AA17" s="226"/>
      <c r="AB17" s="226"/>
    </row>
    <row r="18" spans="1:28" s="226" customFormat="1" ht="19.5" customHeight="1" thickBot="1" x14ac:dyDescent="0.35">
      <c r="A18" s="809" t="s">
        <v>315</v>
      </c>
      <c r="B18" s="810"/>
      <c r="C18" s="810"/>
      <c r="D18" s="810"/>
      <c r="E18" s="810"/>
      <c r="F18" s="810"/>
      <c r="G18" s="810"/>
      <c r="H18" s="810"/>
      <c r="I18" s="810"/>
      <c r="J18" s="810"/>
      <c r="K18" s="810"/>
      <c r="L18" s="810"/>
      <c r="M18" s="811"/>
    </row>
    <row r="19" spans="1:28" s="226" customFormat="1" ht="38.25" thickBot="1" x14ac:dyDescent="0.35">
      <c r="A19" s="313" t="s">
        <v>542</v>
      </c>
      <c r="B19" s="285" t="s">
        <v>602</v>
      </c>
      <c r="C19" s="286" t="s">
        <v>16</v>
      </c>
      <c r="D19" s="287">
        <v>75</v>
      </c>
      <c r="E19" s="287">
        <v>63</v>
      </c>
      <c r="F19" s="287">
        <v>62</v>
      </c>
      <c r="G19" s="288">
        <v>100</v>
      </c>
      <c r="H19" s="283">
        <v>95</v>
      </c>
      <c r="I19" s="536">
        <v>89</v>
      </c>
      <c r="J19" s="282" t="s">
        <v>36</v>
      </c>
      <c r="K19" s="282" t="s">
        <v>36</v>
      </c>
      <c r="L19" s="283" t="s">
        <v>36</v>
      </c>
      <c r="M19" s="284">
        <v>88</v>
      </c>
    </row>
    <row r="20" spans="1:28" s="280" customFormat="1" ht="3" customHeight="1" thickBot="1" x14ac:dyDescent="0.35">
      <c r="A20" s="806"/>
      <c r="B20" s="807"/>
      <c r="C20" s="807"/>
      <c r="D20" s="807"/>
      <c r="E20" s="807"/>
      <c r="F20" s="807"/>
      <c r="G20" s="807"/>
      <c r="H20" s="807"/>
      <c r="I20" s="807"/>
      <c r="J20" s="807"/>
      <c r="K20" s="807"/>
      <c r="L20" s="807"/>
      <c r="M20" s="808"/>
      <c r="N20" s="226"/>
      <c r="O20" s="226"/>
      <c r="P20" s="226"/>
      <c r="Q20" s="226"/>
      <c r="R20" s="226"/>
      <c r="S20" s="226"/>
      <c r="T20" s="226"/>
      <c r="U20" s="226"/>
      <c r="V20" s="226"/>
      <c r="W20" s="226"/>
      <c r="X20" s="226"/>
      <c r="Y20" s="226"/>
      <c r="Z20" s="226"/>
      <c r="AA20" s="226"/>
      <c r="AB20" s="226"/>
    </row>
    <row r="21" spans="1:28" s="226" customFormat="1" ht="19.5" customHeight="1" thickBot="1" x14ac:dyDescent="0.35">
      <c r="A21" s="809" t="s">
        <v>543</v>
      </c>
      <c r="B21" s="810"/>
      <c r="C21" s="810"/>
      <c r="D21" s="810"/>
      <c r="E21" s="810"/>
      <c r="F21" s="810"/>
      <c r="G21" s="810"/>
      <c r="H21" s="810"/>
      <c r="I21" s="810"/>
      <c r="J21" s="810"/>
      <c r="K21" s="810"/>
      <c r="L21" s="810"/>
      <c r="M21" s="811"/>
    </row>
    <row r="22" spans="1:28" s="226" customFormat="1" ht="70.5" customHeight="1" thickBot="1" x14ac:dyDescent="0.35">
      <c r="A22" s="313" t="s">
        <v>316</v>
      </c>
      <c r="B22" s="285" t="s">
        <v>544</v>
      </c>
      <c r="C22" s="286" t="s">
        <v>16</v>
      </c>
      <c r="D22" s="283" t="s">
        <v>36</v>
      </c>
      <c r="E22" s="283" t="s">
        <v>36</v>
      </c>
      <c r="F22" s="283" t="s">
        <v>36</v>
      </c>
      <c r="G22" s="283" t="s">
        <v>36</v>
      </c>
      <c r="H22" s="283" t="s">
        <v>36</v>
      </c>
      <c r="I22" s="536">
        <v>29</v>
      </c>
      <c r="J22" s="283">
        <v>22</v>
      </c>
      <c r="K22" s="289">
        <v>1</v>
      </c>
      <c r="L22" s="283">
        <v>1</v>
      </c>
      <c r="M22" s="284">
        <v>1</v>
      </c>
    </row>
    <row r="23" spans="1:28" s="280" customFormat="1" ht="3" customHeight="1" thickBot="1" x14ac:dyDescent="0.35">
      <c r="A23" s="806"/>
      <c r="B23" s="807"/>
      <c r="C23" s="807"/>
      <c r="D23" s="807"/>
      <c r="E23" s="807"/>
      <c r="F23" s="807"/>
      <c r="G23" s="807"/>
      <c r="H23" s="807"/>
      <c r="I23" s="807"/>
      <c r="J23" s="807"/>
      <c r="K23" s="807"/>
      <c r="L23" s="807"/>
      <c r="M23" s="808"/>
      <c r="N23" s="226"/>
      <c r="O23" s="226"/>
      <c r="P23" s="226"/>
      <c r="Q23" s="226"/>
      <c r="R23" s="226"/>
      <c r="S23" s="226"/>
      <c r="T23" s="226"/>
      <c r="U23" s="226"/>
      <c r="V23" s="226"/>
      <c r="W23" s="226"/>
      <c r="X23" s="226"/>
      <c r="Y23" s="226"/>
      <c r="Z23" s="226"/>
      <c r="AA23" s="226"/>
      <c r="AB23" s="226"/>
    </row>
    <row r="24" spans="1:28" s="226" customFormat="1" ht="19.5" customHeight="1" thickBot="1" x14ac:dyDescent="0.35">
      <c r="A24" s="809" t="s">
        <v>317</v>
      </c>
      <c r="B24" s="810"/>
      <c r="C24" s="810"/>
      <c r="D24" s="810"/>
      <c r="E24" s="810"/>
      <c r="F24" s="810"/>
      <c r="G24" s="810"/>
      <c r="H24" s="810"/>
      <c r="I24" s="810"/>
      <c r="J24" s="810"/>
      <c r="K24" s="810"/>
      <c r="L24" s="810"/>
      <c r="M24" s="811"/>
    </row>
    <row r="25" spans="1:28" s="226" customFormat="1" ht="37.5" x14ac:dyDescent="0.3">
      <c r="A25" s="813" t="s">
        <v>318</v>
      </c>
      <c r="B25" s="16" t="s">
        <v>664</v>
      </c>
      <c r="C25" s="290" t="s">
        <v>16</v>
      </c>
      <c r="D25" s="720" t="s">
        <v>36</v>
      </c>
      <c r="E25" s="720" t="s">
        <v>36</v>
      </c>
      <c r="F25" s="720" t="s">
        <v>36</v>
      </c>
      <c r="G25" s="720" t="s">
        <v>36</v>
      </c>
      <c r="H25" s="472" t="s">
        <v>645</v>
      </c>
      <c r="I25" s="720" t="s">
        <v>36</v>
      </c>
      <c r="J25" s="720" t="s">
        <v>36</v>
      </c>
      <c r="K25" s="720" t="s">
        <v>36</v>
      </c>
      <c r="L25" s="1096" t="s">
        <v>36</v>
      </c>
      <c r="M25" s="1097" t="s">
        <v>36</v>
      </c>
    </row>
    <row r="26" spans="1:28" s="226" customFormat="1" ht="37.5" x14ac:dyDescent="0.3">
      <c r="A26" s="813"/>
      <c r="B26" s="20" t="s">
        <v>637</v>
      </c>
      <c r="C26" s="247" t="s">
        <v>16</v>
      </c>
      <c r="D26" s="1098" t="s">
        <v>36</v>
      </c>
      <c r="E26" s="1098" t="s">
        <v>36</v>
      </c>
      <c r="F26" s="1098" t="s">
        <v>36</v>
      </c>
      <c r="G26" s="1098" t="s">
        <v>36</v>
      </c>
      <c r="H26" s="489" t="s">
        <v>646</v>
      </c>
      <c r="I26" s="1098" t="s">
        <v>36</v>
      </c>
      <c r="J26" s="1098" t="s">
        <v>36</v>
      </c>
      <c r="K26" s="1098" t="s">
        <v>36</v>
      </c>
      <c r="L26" s="1099" t="s">
        <v>36</v>
      </c>
      <c r="M26" s="1097" t="s">
        <v>36</v>
      </c>
    </row>
    <row r="27" spans="1:28" s="226" customFormat="1" ht="37.5" x14ac:dyDescent="0.3">
      <c r="A27" s="813"/>
      <c r="B27" s="20" t="s">
        <v>638</v>
      </c>
      <c r="C27" s="247" t="s">
        <v>16</v>
      </c>
      <c r="D27" s="1098" t="s">
        <v>36</v>
      </c>
      <c r="E27" s="1098" t="s">
        <v>36</v>
      </c>
      <c r="F27" s="1098" t="s">
        <v>36</v>
      </c>
      <c r="G27" s="1098" t="s">
        <v>36</v>
      </c>
      <c r="H27" s="489" t="s">
        <v>647</v>
      </c>
      <c r="I27" s="1098" t="s">
        <v>36</v>
      </c>
      <c r="J27" s="1098" t="s">
        <v>36</v>
      </c>
      <c r="K27" s="1098" t="s">
        <v>36</v>
      </c>
      <c r="L27" s="1099" t="s">
        <v>36</v>
      </c>
      <c r="M27" s="1097" t="s">
        <v>36</v>
      </c>
    </row>
    <row r="28" spans="1:28" s="226" customFormat="1" ht="37.5" x14ac:dyDescent="0.3">
      <c r="A28" s="813"/>
      <c r="B28" s="20" t="s">
        <v>639</v>
      </c>
      <c r="C28" s="247" t="s">
        <v>16</v>
      </c>
      <c r="D28" s="1098" t="s">
        <v>36</v>
      </c>
      <c r="E28" s="1098" t="s">
        <v>36</v>
      </c>
      <c r="F28" s="1098" t="s">
        <v>36</v>
      </c>
      <c r="G28" s="1098" t="s">
        <v>36</v>
      </c>
      <c r="H28" s="489" t="s">
        <v>648</v>
      </c>
      <c r="I28" s="1098" t="s">
        <v>36</v>
      </c>
      <c r="J28" s="1098" t="s">
        <v>36</v>
      </c>
      <c r="K28" s="1098" t="s">
        <v>36</v>
      </c>
      <c r="L28" s="1099" t="s">
        <v>36</v>
      </c>
      <c r="M28" s="1097" t="s">
        <v>36</v>
      </c>
    </row>
    <row r="29" spans="1:28" s="226" customFormat="1" ht="37.5" x14ac:dyDescent="0.3">
      <c r="A29" s="813"/>
      <c r="B29" s="20" t="s">
        <v>640</v>
      </c>
      <c r="C29" s="247" t="s">
        <v>16</v>
      </c>
      <c r="D29" s="1098" t="s">
        <v>36</v>
      </c>
      <c r="E29" s="1098" t="s">
        <v>36</v>
      </c>
      <c r="F29" s="1098" t="s">
        <v>36</v>
      </c>
      <c r="G29" s="1098" t="s">
        <v>36</v>
      </c>
      <c r="H29" s="489" t="s">
        <v>649</v>
      </c>
      <c r="I29" s="1098" t="s">
        <v>36</v>
      </c>
      <c r="J29" s="1098" t="s">
        <v>36</v>
      </c>
      <c r="K29" s="1098" t="s">
        <v>36</v>
      </c>
      <c r="L29" s="1099" t="s">
        <v>36</v>
      </c>
      <c r="M29" s="1097" t="s">
        <v>36</v>
      </c>
    </row>
    <row r="30" spans="1:28" s="226" customFormat="1" ht="37.5" x14ac:dyDescent="0.3">
      <c r="A30" s="813"/>
      <c r="B30" s="20" t="s">
        <v>641</v>
      </c>
      <c r="C30" s="247" t="s">
        <v>16</v>
      </c>
      <c r="D30" s="1098" t="s">
        <v>36</v>
      </c>
      <c r="E30" s="1098" t="s">
        <v>36</v>
      </c>
      <c r="F30" s="1098" t="s">
        <v>36</v>
      </c>
      <c r="G30" s="1098" t="s">
        <v>36</v>
      </c>
      <c r="H30" s="489" t="s">
        <v>650</v>
      </c>
      <c r="I30" s="1098" t="s">
        <v>36</v>
      </c>
      <c r="J30" s="1098" t="s">
        <v>36</v>
      </c>
      <c r="K30" s="1098" t="s">
        <v>36</v>
      </c>
      <c r="L30" s="1099" t="s">
        <v>36</v>
      </c>
      <c r="M30" s="1097" t="s">
        <v>36</v>
      </c>
    </row>
    <row r="31" spans="1:28" s="226" customFormat="1" ht="56.25" x14ac:dyDescent="0.3">
      <c r="A31" s="813"/>
      <c r="B31" s="20" t="s">
        <v>642</v>
      </c>
      <c r="C31" s="247" t="s">
        <v>16</v>
      </c>
      <c r="D31" s="1098" t="s">
        <v>36</v>
      </c>
      <c r="E31" s="1098" t="s">
        <v>36</v>
      </c>
      <c r="F31" s="1098" t="s">
        <v>36</v>
      </c>
      <c r="G31" s="1098" t="s">
        <v>36</v>
      </c>
      <c r="H31" s="489" t="s">
        <v>651</v>
      </c>
      <c r="I31" s="1098" t="s">
        <v>36</v>
      </c>
      <c r="J31" s="1098" t="s">
        <v>36</v>
      </c>
      <c r="K31" s="1098" t="s">
        <v>36</v>
      </c>
      <c r="L31" s="1099" t="s">
        <v>36</v>
      </c>
      <c r="M31" s="1097" t="s">
        <v>36</v>
      </c>
    </row>
    <row r="32" spans="1:28" s="226" customFormat="1" ht="37.5" x14ac:dyDescent="0.3">
      <c r="A32" s="813"/>
      <c r="B32" s="20" t="s">
        <v>643</v>
      </c>
      <c r="C32" s="247" t="s">
        <v>16</v>
      </c>
      <c r="D32" s="1098" t="s">
        <v>36</v>
      </c>
      <c r="E32" s="1098" t="s">
        <v>36</v>
      </c>
      <c r="F32" s="1098" t="s">
        <v>36</v>
      </c>
      <c r="G32" s="1098" t="s">
        <v>36</v>
      </c>
      <c r="H32" s="489" t="s">
        <v>652</v>
      </c>
      <c r="I32" s="1098" t="s">
        <v>36</v>
      </c>
      <c r="J32" s="1098" t="s">
        <v>36</v>
      </c>
      <c r="K32" s="1098" t="s">
        <v>36</v>
      </c>
      <c r="L32" s="1099" t="s">
        <v>36</v>
      </c>
      <c r="M32" s="1097" t="s">
        <v>36</v>
      </c>
    </row>
    <row r="33" spans="1:28" s="226" customFormat="1" ht="37.5" x14ac:dyDescent="0.3">
      <c r="A33" s="813"/>
      <c r="B33" s="20" t="s">
        <v>644</v>
      </c>
      <c r="C33" s="247" t="s">
        <v>16</v>
      </c>
      <c r="D33" s="1098" t="s">
        <v>36</v>
      </c>
      <c r="E33" s="1098" t="s">
        <v>36</v>
      </c>
      <c r="F33" s="1098" t="s">
        <v>36</v>
      </c>
      <c r="G33" s="1098" t="s">
        <v>36</v>
      </c>
      <c r="H33" s="489" t="s">
        <v>653</v>
      </c>
      <c r="I33" s="1098" t="s">
        <v>36</v>
      </c>
      <c r="J33" s="1098" t="s">
        <v>36</v>
      </c>
      <c r="K33" s="1098" t="s">
        <v>36</v>
      </c>
      <c r="L33" s="1099" t="s">
        <v>36</v>
      </c>
      <c r="M33" s="1097" t="s">
        <v>36</v>
      </c>
    </row>
    <row r="34" spans="1:28" s="226" customFormat="1" ht="37.5" x14ac:dyDescent="0.3">
      <c r="A34" s="813"/>
      <c r="B34" s="269" t="s">
        <v>601</v>
      </c>
      <c r="C34" s="247" t="s">
        <v>103</v>
      </c>
      <c r="D34" s="1098">
        <v>1643</v>
      </c>
      <c r="E34" s="1098">
        <v>1503</v>
      </c>
      <c r="F34" s="1098">
        <v>1688</v>
      </c>
      <c r="G34" s="1099">
        <v>1492</v>
      </c>
      <c r="H34" s="270" t="s">
        <v>36</v>
      </c>
      <c r="I34" s="478" t="s">
        <v>36</v>
      </c>
      <c r="J34" s="478" t="s">
        <v>36</v>
      </c>
      <c r="K34" s="270" t="s">
        <v>36</v>
      </c>
      <c r="L34" s="270" t="s">
        <v>36</v>
      </c>
      <c r="M34" s="1097" t="s">
        <v>36</v>
      </c>
    </row>
    <row r="35" spans="1:28" s="226" customFormat="1" ht="38.25" thickBot="1" x14ac:dyDescent="0.35">
      <c r="A35" s="814"/>
      <c r="B35" s="487" t="s">
        <v>624</v>
      </c>
      <c r="C35" s="488" t="s">
        <v>103</v>
      </c>
      <c r="D35" s="1100" t="s">
        <v>36</v>
      </c>
      <c r="E35" s="1100" t="s">
        <v>36</v>
      </c>
      <c r="F35" s="1100" t="s">
        <v>36</v>
      </c>
      <c r="G35" s="1100">
        <v>5460</v>
      </c>
      <c r="H35" s="1100">
        <v>6191</v>
      </c>
      <c r="I35" s="1100">
        <v>5076</v>
      </c>
      <c r="J35" s="1100">
        <v>4147</v>
      </c>
      <c r="K35" s="1100">
        <v>3685</v>
      </c>
      <c r="L35" s="1101">
        <v>4383</v>
      </c>
      <c r="M35" s="1097" t="s">
        <v>36</v>
      </c>
    </row>
    <row r="36" spans="1:28" s="280" customFormat="1" ht="3" customHeight="1" thickBot="1" x14ac:dyDescent="0.35">
      <c r="A36" s="824"/>
      <c r="B36" s="825"/>
      <c r="C36" s="825"/>
      <c r="D36" s="825"/>
      <c r="E36" s="825"/>
      <c r="F36" s="825"/>
      <c r="G36" s="825"/>
      <c r="H36" s="825"/>
      <c r="I36" s="825"/>
      <c r="J36" s="825"/>
      <c r="K36" s="825"/>
      <c r="L36" s="825"/>
      <c r="M36" s="826"/>
      <c r="N36" s="226"/>
      <c r="O36" s="226"/>
      <c r="P36" s="226"/>
      <c r="Q36" s="226"/>
      <c r="R36" s="226"/>
      <c r="S36" s="226"/>
      <c r="T36" s="226"/>
      <c r="U36" s="226"/>
      <c r="V36" s="226"/>
      <c r="W36" s="226"/>
      <c r="X36" s="226"/>
      <c r="Y36" s="226"/>
      <c r="Z36" s="226"/>
      <c r="AA36" s="226"/>
      <c r="AB36" s="226"/>
    </row>
    <row r="37" spans="1:28" s="226" customFormat="1" ht="19.5" customHeight="1" thickBot="1" x14ac:dyDescent="0.35">
      <c r="A37" s="809" t="s">
        <v>319</v>
      </c>
      <c r="B37" s="810"/>
      <c r="C37" s="810"/>
      <c r="D37" s="810"/>
      <c r="E37" s="810"/>
      <c r="F37" s="810"/>
      <c r="G37" s="810"/>
      <c r="H37" s="810"/>
      <c r="I37" s="810"/>
      <c r="J37" s="810"/>
      <c r="K37" s="810"/>
      <c r="L37" s="810"/>
      <c r="M37" s="811"/>
    </row>
    <row r="38" spans="1:28" s="226" customFormat="1" ht="72" customHeight="1" x14ac:dyDescent="0.3">
      <c r="A38" s="547" t="s">
        <v>320</v>
      </c>
      <c r="B38" s="261" t="s">
        <v>321</v>
      </c>
      <c r="C38" s="290" t="s">
        <v>16</v>
      </c>
      <c r="D38" s="291">
        <v>0.4</v>
      </c>
      <c r="E38" s="291">
        <v>0.4</v>
      </c>
      <c r="F38" s="291">
        <v>0.28000000000000003</v>
      </c>
      <c r="G38" s="292">
        <v>0.41</v>
      </c>
      <c r="H38" s="261">
        <v>0.31</v>
      </c>
      <c r="I38" s="293">
        <v>0.31</v>
      </c>
      <c r="J38" s="261">
        <v>0.39</v>
      </c>
      <c r="K38" s="294">
        <v>0.31</v>
      </c>
      <c r="L38" s="261">
        <v>0.38</v>
      </c>
      <c r="M38" s="295">
        <v>0.27</v>
      </c>
    </row>
    <row r="39" spans="1:28" s="226" customFormat="1" ht="41.25" customHeight="1" thickBot="1" x14ac:dyDescent="0.35">
      <c r="A39" s="548"/>
      <c r="B39" s="274" t="s">
        <v>322</v>
      </c>
      <c r="C39" s="275" t="s">
        <v>16</v>
      </c>
      <c r="D39" s="296">
        <v>0.28000000000000003</v>
      </c>
      <c r="E39" s="296">
        <v>6.0000000000000001E-3</v>
      </c>
      <c r="F39" s="296">
        <v>0.28999999999999998</v>
      </c>
      <c r="G39" s="231">
        <v>0.28000000000000003</v>
      </c>
      <c r="H39" s="274">
        <v>0.31</v>
      </c>
      <c r="I39" s="297">
        <v>0.31</v>
      </c>
      <c r="J39" s="274">
        <v>0.36</v>
      </c>
      <c r="K39" s="298">
        <v>0.4</v>
      </c>
      <c r="L39" s="274">
        <v>0.4</v>
      </c>
      <c r="M39" s="299">
        <v>0.4</v>
      </c>
    </row>
    <row r="40" spans="1:28" s="280" customFormat="1" ht="3" customHeight="1" thickBot="1" x14ac:dyDescent="0.35">
      <c r="A40" s="806"/>
      <c r="B40" s="807"/>
      <c r="C40" s="807"/>
      <c r="D40" s="807"/>
      <c r="E40" s="807"/>
      <c r="F40" s="807"/>
      <c r="G40" s="807"/>
      <c r="H40" s="807"/>
      <c r="I40" s="807"/>
      <c r="J40" s="807"/>
      <c r="K40" s="807"/>
      <c r="L40" s="807"/>
      <c r="M40" s="808"/>
      <c r="N40" s="226"/>
      <c r="O40" s="226"/>
      <c r="P40" s="226"/>
      <c r="Q40" s="226"/>
      <c r="R40" s="226"/>
      <c r="S40" s="226"/>
      <c r="T40" s="226"/>
      <c r="U40" s="226"/>
      <c r="V40" s="226"/>
      <c r="W40" s="226"/>
      <c r="X40" s="226"/>
      <c r="Y40" s="226"/>
      <c r="Z40" s="226"/>
      <c r="AA40" s="226"/>
      <c r="AB40" s="226"/>
    </row>
    <row r="41" spans="1:28" s="226" customFormat="1" ht="19.5" customHeight="1" thickBot="1" x14ac:dyDescent="0.35">
      <c r="A41" s="809" t="s">
        <v>323</v>
      </c>
      <c r="B41" s="810"/>
      <c r="C41" s="810"/>
      <c r="D41" s="810"/>
      <c r="E41" s="810"/>
      <c r="F41" s="810"/>
      <c r="G41" s="810"/>
      <c r="H41" s="810"/>
      <c r="I41" s="810"/>
      <c r="J41" s="810"/>
      <c r="K41" s="810"/>
      <c r="L41" s="810"/>
      <c r="M41" s="811"/>
    </row>
    <row r="42" spans="1:28" s="226" customFormat="1" ht="68.25" customHeight="1" x14ac:dyDescent="0.3">
      <c r="A42" s="547" t="s">
        <v>324</v>
      </c>
      <c r="B42" s="261" t="s">
        <v>308</v>
      </c>
      <c r="C42" s="290" t="s">
        <v>16</v>
      </c>
      <c r="D42" s="300" t="s">
        <v>36</v>
      </c>
      <c r="E42" s="300" t="s">
        <v>36</v>
      </c>
      <c r="F42" s="301">
        <v>2</v>
      </c>
      <c r="G42" s="302">
        <v>3</v>
      </c>
      <c r="H42" s="301">
        <v>7</v>
      </c>
      <c r="I42" s="537" t="s">
        <v>36</v>
      </c>
      <c r="J42" s="303" t="s">
        <v>36</v>
      </c>
      <c r="K42" s="304" t="s">
        <v>36</v>
      </c>
      <c r="L42" s="303" t="s">
        <v>36</v>
      </c>
      <c r="M42" s="305" t="s">
        <v>36</v>
      </c>
    </row>
    <row r="43" spans="1:28" s="226" customFormat="1" ht="38.25" thickBot="1" x14ac:dyDescent="0.35">
      <c r="A43" s="548"/>
      <c r="B43" s="274" t="s">
        <v>325</v>
      </c>
      <c r="C43" s="275" t="s">
        <v>16</v>
      </c>
      <c r="D43" s="306" t="s">
        <v>36</v>
      </c>
      <c r="E43" s="306" t="s">
        <v>36</v>
      </c>
      <c r="F43" s="307">
        <v>8</v>
      </c>
      <c r="G43" s="308">
        <v>16</v>
      </c>
      <c r="H43" s="307">
        <v>11</v>
      </c>
      <c r="I43" s="309" t="s">
        <v>36</v>
      </c>
      <c r="J43" s="310" t="s">
        <v>36</v>
      </c>
      <c r="K43" s="310" t="s">
        <v>36</v>
      </c>
      <c r="L43" s="309" t="s">
        <v>36</v>
      </c>
      <c r="M43" s="311" t="s">
        <v>36</v>
      </c>
    </row>
    <row r="44" spans="1:28" s="280" customFormat="1" ht="3" customHeight="1" thickBot="1" x14ac:dyDescent="0.35">
      <c r="A44" s="806"/>
      <c r="B44" s="807"/>
      <c r="C44" s="807"/>
      <c r="D44" s="807"/>
      <c r="E44" s="807"/>
      <c r="F44" s="807"/>
      <c r="G44" s="807"/>
      <c r="H44" s="807"/>
      <c r="I44" s="807"/>
      <c r="J44" s="807"/>
      <c r="K44" s="807"/>
      <c r="L44" s="807"/>
      <c r="M44" s="808"/>
      <c r="N44" s="226"/>
      <c r="O44" s="226"/>
      <c r="P44" s="226"/>
      <c r="Q44" s="226"/>
      <c r="R44" s="226"/>
      <c r="S44" s="226"/>
      <c r="T44" s="226"/>
      <c r="U44" s="226"/>
      <c r="V44" s="226"/>
      <c r="W44" s="226"/>
      <c r="X44" s="226"/>
      <c r="Y44" s="226"/>
      <c r="Z44" s="226"/>
      <c r="AA44" s="226"/>
      <c r="AB44" s="226"/>
    </row>
    <row r="45" spans="1:28" s="226" customFormat="1" ht="19.5" customHeight="1" thickBot="1" x14ac:dyDescent="0.35">
      <c r="A45" s="821" t="s">
        <v>326</v>
      </c>
      <c r="B45" s="822"/>
      <c r="C45" s="822"/>
      <c r="D45" s="822"/>
      <c r="E45" s="822"/>
      <c r="F45" s="822"/>
      <c r="G45" s="822"/>
      <c r="H45" s="822"/>
      <c r="I45" s="822"/>
      <c r="J45" s="822"/>
      <c r="K45" s="822"/>
      <c r="L45" s="822"/>
      <c r="M45" s="823"/>
    </row>
    <row r="46" spans="1:28" s="226" customFormat="1" ht="96" customHeight="1" thickBot="1" x14ac:dyDescent="0.35">
      <c r="A46" s="313" t="s">
        <v>327</v>
      </c>
      <c r="B46" s="281"/>
      <c r="C46" s="283" t="s">
        <v>36</v>
      </c>
      <c r="D46" s="283" t="s">
        <v>36</v>
      </c>
      <c r="E46" s="283" t="s">
        <v>36</v>
      </c>
      <c r="F46" s="283" t="s">
        <v>36</v>
      </c>
      <c r="G46" s="283" t="s">
        <v>36</v>
      </c>
      <c r="H46" s="283" t="s">
        <v>36</v>
      </c>
      <c r="I46" s="283" t="s">
        <v>36</v>
      </c>
      <c r="J46" s="283" t="s">
        <v>36</v>
      </c>
      <c r="K46" s="288" t="s">
        <v>36</v>
      </c>
      <c r="L46" s="538" t="s">
        <v>36</v>
      </c>
      <c r="M46" s="312" t="s">
        <v>36</v>
      </c>
    </row>
    <row r="47" spans="1:28" s="280" customFormat="1" ht="3" customHeight="1" thickBot="1" x14ac:dyDescent="0.35">
      <c r="A47" s="806"/>
      <c r="B47" s="807"/>
      <c r="C47" s="807"/>
      <c r="D47" s="807"/>
      <c r="E47" s="807"/>
      <c r="F47" s="807"/>
      <c r="G47" s="807"/>
      <c r="H47" s="807"/>
      <c r="I47" s="807"/>
      <c r="J47" s="807"/>
      <c r="K47" s="807"/>
      <c r="L47" s="807"/>
      <c r="M47" s="808"/>
      <c r="N47" s="226"/>
      <c r="O47" s="226"/>
      <c r="P47" s="226"/>
      <c r="Q47" s="226"/>
      <c r="R47" s="226"/>
      <c r="S47" s="226"/>
      <c r="T47" s="226"/>
      <c r="U47" s="226"/>
      <c r="V47" s="226"/>
      <c r="W47" s="226"/>
      <c r="X47" s="226"/>
      <c r="Y47" s="226"/>
      <c r="Z47" s="226"/>
      <c r="AA47" s="226"/>
      <c r="AB47" s="226"/>
    </row>
    <row r="48" spans="1:28" s="226" customFormat="1" ht="19.5" customHeight="1" thickBot="1" x14ac:dyDescent="0.35">
      <c r="A48" s="821" t="s">
        <v>328</v>
      </c>
      <c r="B48" s="822"/>
      <c r="C48" s="822"/>
      <c r="D48" s="822"/>
      <c r="E48" s="822"/>
      <c r="F48" s="822"/>
      <c r="G48" s="822"/>
      <c r="H48" s="822"/>
      <c r="I48" s="822"/>
      <c r="J48" s="822"/>
      <c r="K48" s="822"/>
      <c r="L48" s="822"/>
      <c r="M48" s="823"/>
    </row>
    <row r="49" spans="1:28" s="226" customFormat="1" ht="150.75" customHeight="1" thickBot="1" x14ac:dyDescent="0.35">
      <c r="A49" s="313" t="s">
        <v>697</v>
      </c>
      <c r="B49" s="281"/>
      <c r="C49" s="282"/>
      <c r="D49" s="283" t="s">
        <v>36</v>
      </c>
      <c r="E49" s="283" t="s">
        <v>36</v>
      </c>
      <c r="F49" s="283" t="s">
        <v>36</v>
      </c>
      <c r="G49" s="283" t="s">
        <v>36</v>
      </c>
      <c r="H49" s="283" t="s">
        <v>36</v>
      </c>
      <c r="I49" s="283" t="s">
        <v>36</v>
      </c>
      <c r="J49" s="283" t="s">
        <v>36</v>
      </c>
      <c r="K49" s="283" t="s">
        <v>36</v>
      </c>
      <c r="L49" s="288" t="s">
        <v>36</v>
      </c>
      <c r="M49" s="314" t="s">
        <v>36</v>
      </c>
    </row>
    <row r="50" spans="1:28" s="280" customFormat="1" ht="3" customHeight="1" thickBot="1" x14ac:dyDescent="0.35">
      <c r="A50" s="806"/>
      <c r="B50" s="807"/>
      <c r="C50" s="807"/>
      <c r="D50" s="807"/>
      <c r="E50" s="807"/>
      <c r="F50" s="807"/>
      <c r="G50" s="807"/>
      <c r="H50" s="807"/>
      <c r="I50" s="807"/>
      <c r="J50" s="807"/>
      <c r="K50" s="807"/>
      <c r="L50" s="807"/>
      <c r="M50" s="808"/>
      <c r="N50" s="226"/>
      <c r="O50" s="226"/>
      <c r="P50" s="226"/>
      <c r="Q50" s="226"/>
      <c r="R50" s="226"/>
      <c r="S50" s="226"/>
      <c r="T50" s="226"/>
      <c r="U50" s="226"/>
      <c r="V50" s="226"/>
      <c r="W50" s="226"/>
      <c r="X50" s="226"/>
      <c r="Y50" s="226"/>
      <c r="Z50" s="226"/>
      <c r="AA50" s="226"/>
      <c r="AB50" s="226"/>
    </row>
    <row r="51" spans="1:28" s="226" customFormat="1" ht="19.5" customHeight="1" thickBot="1" x14ac:dyDescent="0.35">
      <c r="A51" s="809" t="s">
        <v>329</v>
      </c>
      <c r="B51" s="810"/>
      <c r="C51" s="810"/>
      <c r="D51" s="810"/>
      <c r="E51" s="810"/>
      <c r="F51" s="810"/>
      <c r="G51" s="810"/>
      <c r="H51" s="810"/>
      <c r="I51" s="810"/>
      <c r="J51" s="810"/>
      <c r="K51" s="810"/>
      <c r="L51" s="810"/>
      <c r="M51" s="811"/>
    </row>
    <row r="52" spans="1:28" s="226" customFormat="1" ht="95.25" customHeight="1" thickBot="1" x14ac:dyDescent="0.35">
      <c r="A52" s="313" t="s">
        <v>330</v>
      </c>
      <c r="B52" s="281"/>
      <c r="C52" s="282" t="s">
        <v>176</v>
      </c>
      <c r="D52" s="283" t="s">
        <v>36</v>
      </c>
      <c r="E52" s="283" t="s">
        <v>36</v>
      </c>
      <c r="F52" s="283" t="s">
        <v>36</v>
      </c>
      <c r="G52" s="283" t="s">
        <v>36</v>
      </c>
      <c r="H52" s="283" t="s">
        <v>36</v>
      </c>
      <c r="I52" s="283" t="s">
        <v>36</v>
      </c>
      <c r="J52" s="283" t="s">
        <v>36</v>
      </c>
      <c r="K52" s="283" t="s">
        <v>36</v>
      </c>
      <c r="L52" s="288" t="s">
        <v>36</v>
      </c>
      <c r="M52" s="314" t="s">
        <v>36</v>
      </c>
    </row>
    <row r="53" spans="1:28" s="280" customFormat="1" ht="3" customHeight="1" thickBot="1" x14ac:dyDescent="0.35">
      <c r="A53" s="806"/>
      <c r="B53" s="807"/>
      <c r="C53" s="807"/>
      <c r="D53" s="807"/>
      <c r="E53" s="807"/>
      <c r="F53" s="807"/>
      <c r="G53" s="807"/>
      <c r="H53" s="807"/>
      <c r="I53" s="807"/>
      <c r="J53" s="807"/>
      <c r="K53" s="807"/>
      <c r="L53" s="807"/>
      <c r="M53" s="808"/>
      <c r="N53" s="226"/>
      <c r="O53" s="226"/>
      <c r="P53" s="226"/>
      <c r="Q53" s="226"/>
      <c r="R53" s="226"/>
      <c r="S53" s="226"/>
      <c r="T53" s="226"/>
      <c r="U53" s="226"/>
      <c r="V53" s="226"/>
      <c r="W53" s="226"/>
      <c r="X53" s="226"/>
      <c r="Y53" s="226"/>
      <c r="Z53" s="226"/>
      <c r="AA53" s="226"/>
      <c r="AB53" s="226"/>
    </row>
    <row r="54" spans="1:28" s="226" customFormat="1" ht="19.5" customHeight="1" thickBot="1" x14ac:dyDescent="0.35">
      <c r="A54" s="821" t="s">
        <v>331</v>
      </c>
      <c r="B54" s="822"/>
      <c r="C54" s="822"/>
      <c r="D54" s="822"/>
      <c r="E54" s="822"/>
      <c r="F54" s="822"/>
      <c r="G54" s="822"/>
      <c r="H54" s="822"/>
      <c r="I54" s="822"/>
      <c r="J54" s="822"/>
      <c r="K54" s="822"/>
      <c r="L54" s="822"/>
      <c r="M54" s="823"/>
    </row>
    <row r="55" spans="1:28" s="226" customFormat="1" x14ac:dyDescent="0.3">
      <c r="A55" s="812" t="s">
        <v>332</v>
      </c>
      <c r="B55" s="315" t="s">
        <v>333</v>
      </c>
      <c r="C55" s="248" t="s">
        <v>16</v>
      </c>
      <c r="D55" s="249">
        <v>73</v>
      </c>
      <c r="E55" s="249">
        <v>73</v>
      </c>
      <c r="F55" s="249">
        <v>72</v>
      </c>
      <c r="G55" s="250">
        <v>70</v>
      </c>
      <c r="H55" s="250">
        <v>72</v>
      </c>
      <c r="I55" s="250">
        <v>71</v>
      </c>
      <c r="J55" s="250">
        <v>69</v>
      </c>
      <c r="K55" s="250">
        <v>72</v>
      </c>
      <c r="L55" s="539">
        <v>72</v>
      </c>
      <c r="M55" s="251">
        <v>86</v>
      </c>
    </row>
    <row r="56" spans="1:28" s="226" customFormat="1" ht="24" customHeight="1" x14ac:dyDescent="0.3">
      <c r="A56" s="813"/>
      <c r="B56" s="316" t="s">
        <v>612</v>
      </c>
      <c r="C56" s="247" t="s">
        <v>16</v>
      </c>
      <c r="D56" s="317">
        <v>69</v>
      </c>
      <c r="E56" s="317">
        <v>69</v>
      </c>
      <c r="F56" s="317">
        <v>70</v>
      </c>
      <c r="G56" s="318">
        <v>70</v>
      </c>
      <c r="H56" s="318">
        <v>65</v>
      </c>
      <c r="I56" s="318">
        <v>65</v>
      </c>
      <c r="J56" s="317">
        <v>65</v>
      </c>
      <c r="K56" s="317">
        <v>69</v>
      </c>
      <c r="L56" s="540">
        <v>65</v>
      </c>
      <c r="M56" s="319">
        <v>75</v>
      </c>
    </row>
    <row r="57" spans="1:28" s="226" customFormat="1" ht="24.75" customHeight="1" x14ac:dyDescent="0.3">
      <c r="A57" s="813"/>
      <c r="B57" s="316" t="s">
        <v>613</v>
      </c>
      <c r="C57" s="247" t="s">
        <v>16</v>
      </c>
      <c r="D57" s="317">
        <v>79</v>
      </c>
      <c r="E57" s="317">
        <v>79</v>
      </c>
      <c r="F57" s="317">
        <v>77</v>
      </c>
      <c r="G57" s="318">
        <v>75</v>
      </c>
      <c r="H57" s="318">
        <v>68</v>
      </c>
      <c r="I57" s="318">
        <v>67</v>
      </c>
      <c r="J57" s="317">
        <v>67</v>
      </c>
      <c r="K57" s="317">
        <v>70</v>
      </c>
      <c r="L57" s="540">
        <v>64</v>
      </c>
      <c r="M57" s="319">
        <v>74</v>
      </c>
    </row>
    <row r="58" spans="1:28" s="226" customFormat="1" ht="24.75" customHeight="1" thickBot="1" x14ac:dyDescent="0.35">
      <c r="A58" s="814"/>
      <c r="B58" s="320" t="s">
        <v>614</v>
      </c>
      <c r="C58" s="252" t="s">
        <v>16</v>
      </c>
      <c r="D58" s="321">
        <v>69</v>
      </c>
      <c r="E58" s="321">
        <v>69</v>
      </c>
      <c r="F58" s="321">
        <v>69</v>
      </c>
      <c r="G58" s="322">
        <v>71</v>
      </c>
      <c r="H58" s="322">
        <v>70</v>
      </c>
      <c r="I58" s="322">
        <v>72</v>
      </c>
      <c r="J58" s="321">
        <v>72</v>
      </c>
      <c r="K58" s="321">
        <v>76</v>
      </c>
      <c r="L58" s="541">
        <v>71</v>
      </c>
      <c r="M58" s="323">
        <v>78</v>
      </c>
    </row>
    <row r="59" spans="1:28" s="226" customFormat="1" ht="19.5" thickBot="1" x14ac:dyDescent="0.35">
      <c r="A59" s="324" t="s">
        <v>654</v>
      </c>
      <c r="B59" s="325"/>
      <c r="C59" s="326"/>
      <c r="D59" s="326"/>
      <c r="E59" s="326"/>
      <c r="F59" s="326"/>
      <c r="G59" s="326"/>
      <c r="H59" s="326"/>
      <c r="I59" s="326"/>
      <c r="J59" s="326"/>
      <c r="K59" s="326"/>
      <c r="L59" s="326"/>
      <c r="M59" s="327"/>
    </row>
    <row r="60" spans="1:28" s="226" customFormat="1" x14ac:dyDescent="0.3">
      <c r="B60" s="328"/>
    </row>
    <row r="61" spans="1:28" s="226" customFormat="1" x14ac:dyDescent="0.3"/>
    <row r="62" spans="1:28" s="226" customFormat="1" x14ac:dyDescent="0.3"/>
    <row r="63" spans="1:28" s="226" customFormat="1" ht="52.5" customHeight="1" x14ac:dyDescent="0.3"/>
    <row r="64" spans="1:28" s="226" customFormat="1" x14ac:dyDescent="0.3"/>
    <row r="67" ht="27" customHeight="1" x14ac:dyDescent="0.3"/>
    <row r="68" ht="34.5" customHeight="1" x14ac:dyDescent="0.3"/>
    <row r="69" ht="34.5" customHeight="1" x14ac:dyDescent="0.3"/>
    <row r="70" ht="32.25" customHeight="1" x14ac:dyDescent="0.3"/>
    <row r="71" ht="32.25" customHeight="1" x14ac:dyDescent="0.3"/>
    <row r="72" ht="32.25" customHeight="1" x14ac:dyDescent="0.3"/>
    <row r="73" ht="32.25" customHeight="1" x14ac:dyDescent="0.3"/>
    <row r="74" ht="32.25" customHeight="1" x14ac:dyDescent="0.3"/>
    <row r="75" ht="32.25" customHeight="1" x14ac:dyDescent="0.3"/>
    <row r="76" ht="32.25" customHeight="1" x14ac:dyDescent="0.3"/>
  </sheetData>
  <mergeCells count="29">
    <mergeCell ref="A44:M44"/>
    <mergeCell ref="A24:M24"/>
    <mergeCell ref="A21:M21"/>
    <mergeCell ref="A25:A35"/>
    <mergeCell ref="A41:M41"/>
    <mergeCell ref="A37:M37"/>
    <mergeCell ref="A23:M23"/>
    <mergeCell ref="A55:A58"/>
    <mergeCell ref="A1:L1"/>
    <mergeCell ref="A2:A3"/>
    <mergeCell ref="B2:B3"/>
    <mergeCell ref="C2:C3"/>
    <mergeCell ref="A54:M54"/>
    <mergeCell ref="A51:M51"/>
    <mergeCell ref="A48:M48"/>
    <mergeCell ref="A45:M45"/>
    <mergeCell ref="A47:M47"/>
    <mergeCell ref="A50:M50"/>
    <mergeCell ref="A53:M53"/>
    <mergeCell ref="A5:A12"/>
    <mergeCell ref="A36:M36"/>
    <mergeCell ref="A40:M40"/>
    <mergeCell ref="A4:M4"/>
    <mergeCell ref="D2:M2"/>
    <mergeCell ref="A14:M14"/>
    <mergeCell ref="A17:M17"/>
    <mergeCell ref="A20:M20"/>
    <mergeCell ref="A18:M18"/>
    <mergeCell ref="A15:M15"/>
  </mergeCells>
  <printOptions horizontalCentered="1"/>
  <pageMargins left="0.25" right="0.25" top="0.75" bottom="0.75" header="0.3" footer="0.3"/>
  <pageSetup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9FE60-4473-4E23-8B09-49B2E11590E9}">
  <dimension ref="B1:N71"/>
  <sheetViews>
    <sheetView zoomScaleNormal="100" workbookViewId="0">
      <pane ySplit="1" topLeftCell="A33" activePane="bottomLeft" state="frozen"/>
      <selection activeCell="B1" sqref="B1"/>
      <selection pane="bottomLeft" activeCell="B36" sqref="B36:B37"/>
    </sheetView>
  </sheetViews>
  <sheetFormatPr defaultRowHeight="15" x14ac:dyDescent="0.25"/>
  <cols>
    <col min="1" max="1" width="9.140625" style="35"/>
    <col min="2" max="2" width="60.7109375" style="35" customWidth="1"/>
    <col min="3" max="3" width="45.7109375" style="35" customWidth="1"/>
    <col min="4" max="4" width="15.7109375" style="49" customWidth="1"/>
    <col min="5" max="8" width="12.7109375" style="35" bestFit="1" customWidth="1"/>
    <col min="9" max="12" width="9" style="35" bestFit="1" customWidth="1"/>
    <col min="13" max="14" width="12.140625" style="35" bestFit="1" customWidth="1"/>
    <col min="15" max="16384" width="9.140625" style="35"/>
  </cols>
  <sheetData>
    <row r="1" spans="2:14" ht="33" customHeight="1" thickBot="1" x14ac:dyDescent="0.35">
      <c r="B1" s="792" t="s">
        <v>334</v>
      </c>
      <c r="C1" s="793"/>
      <c r="D1" s="793"/>
      <c r="E1" s="793"/>
      <c r="F1" s="793"/>
      <c r="G1" s="793"/>
      <c r="H1" s="793"/>
      <c r="I1" s="793"/>
      <c r="J1" s="793"/>
      <c r="K1" s="793"/>
      <c r="L1" s="793"/>
      <c r="M1" s="793"/>
      <c r="N1" s="794"/>
    </row>
    <row r="2" spans="2:14" ht="18" customHeight="1" thickBot="1" x14ac:dyDescent="0.35">
      <c r="B2" s="836" t="s">
        <v>218</v>
      </c>
      <c r="C2" s="838" t="s">
        <v>219</v>
      </c>
      <c r="D2" s="840" t="s">
        <v>220</v>
      </c>
      <c r="E2" s="827" t="s">
        <v>14</v>
      </c>
      <c r="F2" s="828"/>
      <c r="G2" s="828"/>
      <c r="H2" s="828"/>
      <c r="I2" s="828"/>
      <c r="J2" s="828"/>
      <c r="K2" s="828"/>
      <c r="L2" s="828"/>
      <c r="M2" s="828"/>
      <c r="N2" s="829"/>
    </row>
    <row r="3" spans="2:14" ht="39" customHeight="1" thickBot="1" x14ac:dyDescent="0.35">
      <c r="B3" s="837"/>
      <c r="C3" s="839"/>
      <c r="D3" s="839"/>
      <c r="E3" s="550">
        <v>2015</v>
      </c>
      <c r="F3" s="550">
        <v>2016</v>
      </c>
      <c r="G3" s="550">
        <v>2017</v>
      </c>
      <c r="H3" s="551">
        <v>2018</v>
      </c>
      <c r="I3" s="552">
        <v>2019</v>
      </c>
      <c r="J3" s="553">
        <v>2020</v>
      </c>
      <c r="K3" s="552">
        <v>2021</v>
      </c>
      <c r="L3" s="553">
        <v>2022</v>
      </c>
      <c r="M3" s="549">
        <v>2023</v>
      </c>
      <c r="N3" s="549">
        <v>2024</v>
      </c>
    </row>
    <row r="4" spans="2:14" ht="19.5" customHeight="1" thickBot="1" x14ac:dyDescent="0.35">
      <c r="B4" s="743" t="s">
        <v>575</v>
      </c>
      <c r="C4" s="744"/>
      <c r="D4" s="744"/>
      <c r="E4" s="744"/>
      <c r="F4" s="744"/>
      <c r="G4" s="744"/>
      <c r="H4" s="744"/>
      <c r="I4" s="744"/>
      <c r="J4" s="744"/>
      <c r="K4" s="744"/>
      <c r="L4" s="744"/>
      <c r="M4" s="744"/>
      <c r="N4" s="745"/>
    </row>
    <row r="5" spans="2:14" ht="81" customHeight="1" thickBot="1" x14ac:dyDescent="0.35">
      <c r="B5" s="117" t="s">
        <v>335</v>
      </c>
      <c r="C5" s="106"/>
      <c r="D5" s="350"/>
      <c r="E5" s="108" t="s">
        <v>36</v>
      </c>
      <c r="F5" s="108" t="s">
        <v>36</v>
      </c>
      <c r="G5" s="108" t="s">
        <v>36</v>
      </c>
      <c r="H5" s="108" t="s">
        <v>36</v>
      </c>
      <c r="I5" s="108" t="s">
        <v>36</v>
      </c>
      <c r="J5" s="108" t="s">
        <v>36</v>
      </c>
      <c r="K5" s="108" t="s">
        <v>36</v>
      </c>
      <c r="L5" s="108" t="s">
        <v>36</v>
      </c>
      <c r="M5" s="58" t="s">
        <v>36</v>
      </c>
      <c r="N5" s="150" t="s">
        <v>36</v>
      </c>
    </row>
    <row r="6" spans="2:14" customFormat="1" ht="3" customHeight="1" thickBot="1" x14ac:dyDescent="0.3">
      <c r="B6" s="830"/>
      <c r="C6" s="831"/>
      <c r="D6" s="831"/>
      <c r="E6" s="831"/>
      <c r="F6" s="831"/>
      <c r="G6" s="831"/>
      <c r="H6" s="831"/>
      <c r="I6" s="831"/>
      <c r="J6" s="831"/>
      <c r="K6" s="831"/>
      <c r="L6" s="831"/>
      <c r="M6" s="831"/>
      <c r="N6" s="832"/>
    </row>
    <row r="7" spans="2:14" ht="19.5" customHeight="1" thickBot="1" x14ac:dyDescent="0.35">
      <c r="B7" s="743" t="s">
        <v>576</v>
      </c>
      <c r="C7" s="744"/>
      <c r="D7" s="744"/>
      <c r="E7" s="744"/>
      <c r="F7" s="744"/>
      <c r="G7" s="744"/>
      <c r="H7" s="744"/>
      <c r="I7" s="744"/>
      <c r="J7" s="744"/>
      <c r="K7" s="744"/>
      <c r="L7" s="744"/>
      <c r="M7" s="744"/>
      <c r="N7" s="745"/>
    </row>
    <row r="8" spans="2:14" ht="93.75" customHeight="1" x14ac:dyDescent="0.3">
      <c r="B8" s="1049" t="s">
        <v>336</v>
      </c>
      <c r="C8" s="16" t="s">
        <v>634</v>
      </c>
      <c r="D8" s="76" t="s">
        <v>103</v>
      </c>
      <c r="E8" s="17">
        <v>59</v>
      </c>
      <c r="F8" s="17">
        <v>98</v>
      </c>
      <c r="G8" s="17">
        <v>50</v>
      </c>
      <c r="H8" s="18">
        <v>243</v>
      </c>
      <c r="I8" s="17">
        <v>140</v>
      </c>
      <c r="J8" s="351">
        <v>225</v>
      </c>
      <c r="K8" s="341">
        <v>170</v>
      </c>
      <c r="L8" s="338">
        <v>241</v>
      </c>
      <c r="M8" s="352">
        <v>363</v>
      </c>
      <c r="N8" s="554">
        <v>416</v>
      </c>
    </row>
    <row r="9" spans="2:14" ht="43.5" customHeight="1" x14ac:dyDescent="0.3">
      <c r="B9" s="748"/>
      <c r="C9" s="20" t="s">
        <v>625</v>
      </c>
      <c r="D9" s="45" t="s">
        <v>103</v>
      </c>
      <c r="E9" s="270">
        <v>1983</v>
      </c>
      <c r="F9" s="354">
        <v>2275</v>
      </c>
      <c r="G9" s="354">
        <v>2140</v>
      </c>
      <c r="H9" s="355">
        <v>1839</v>
      </c>
      <c r="I9" s="356">
        <v>1499</v>
      </c>
      <c r="J9" s="357">
        <v>1665</v>
      </c>
      <c r="K9" s="355">
        <v>1692</v>
      </c>
      <c r="L9" s="356">
        <v>1352</v>
      </c>
      <c r="M9" s="720">
        <v>1226</v>
      </c>
      <c r="N9" s="721">
        <v>1863</v>
      </c>
    </row>
    <row r="10" spans="2:14" ht="74.25" customHeight="1" x14ac:dyDescent="0.3">
      <c r="B10" s="749"/>
      <c r="C10" s="20" t="s">
        <v>609</v>
      </c>
      <c r="D10" s="45" t="s">
        <v>103</v>
      </c>
      <c r="E10" s="22">
        <v>437</v>
      </c>
      <c r="F10" s="22">
        <v>435</v>
      </c>
      <c r="G10" s="22">
        <v>501</v>
      </c>
      <c r="H10" s="23">
        <v>571</v>
      </c>
      <c r="I10" s="22" t="s">
        <v>36</v>
      </c>
      <c r="J10" s="22" t="s">
        <v>36</v>
      </c>
      <c r="K10" s="22" t="s">
        <v>36</v>
      </c>
      <c r="L10" s="22" t="s">
        <v>36</v>
      </c>
      <c r="M10" s="365" t="s">
        <v>36</v>
      </c>
      <c r="N10" s="555" t="s">
        <v>36</v>
      </c>
    </row>
    <row r="11" spans="2:14" ht="75.75" thickBot="1" x14ac:dyDescent="0.35">
      <c r="B11" s="120" t="s">
        <v>337</v>
      </c>
      <c r="C11" s="104"/>
      <c r="D11" s="133" t="s">
        <v>16</v>
      </c>
      <c r="E11" s="30" t="s">
        <v>36</v>
      </c>
      <c r="F11" s="30" t="s">
        <v>36</v>
      </c>
      <c r="G11" s="30" t="s">
        <v>36</v>
      </c>
      <c r="H11" s="30" t="s">
        <v>36</v>
      </c>
      <c r="I11" s="30" t="s">
        <v>36</v>
      </c>
      <c r="J11" s="30" t="s">
        <v>36</v>
      </c>
      <c r="K11" s="30" t="s">
        <v>36</v>
      </c>
      <c r="L11" s="30" t="s">
        <v>36</v>
      </c>
      <c r="M11" s="116" t="s">
        <v>36</v>
      </c>
      <c r="N11" s="150" t="s">
        <v>36</v>
      </c>
    </row>
    <row r="12" spans="2:14" customFormat="1" ht="3" customHeight="1" thickBot="1" x14ac:dyDescent="0.3">
      <c r="B12" s="830"/>
      <c r="C12" s="831"/>
      <c r="D12" s="831"/>
      <c r="E12" s="831"/>
      <c r="F12" s="831"/>
      <c r="G12" s="831"/>
      <c r="H12" s="831"/>
      <c r="I12" s="831"/>
      <c r="J12" s="831"/>
      <c r="K12" s="831"/>
      <c r="L12" s="831"/>
      <c r="M12" s="831"/>
      <c r="N12" s="832"/>
    </row>
    <row r="13" spans="2:14" ht="19.5" customHeight="1" thickBot="1" x14ac:dyDescent="0.35">
      <c r="B13" s="743" t="s">
        <v>577</v>
      </c>
      <c r="C13" s="744"/>
      <c r="D13" s="744"/>
      <c r="E13" s="744"/>
      <c r="F13" s="744"/>
      <c r="G13" s="744"/>
      <c r="H13" s="744"/>
      <c r="I13" s="744"/>
      <c r="J13" s="744"/>
      <c r="K13" s="744"/>
      <c r="L13" s="744"/>
      <c r="M13" s="744"/>
      <c r="N13" s="745"/>
    </row>
    <row r="14" spans="2:14" ht="56.25" customHeight="1" x14ac:dyDescent="0.3">
      <c r="B14" s="1049" t="s">
        <v>713</v>
      </c>
      <c r="C14" s="77" t="s">
        <v>361</v>
      </c>
      <c r="D14" s="22"/>
      <c r="E14" s="22"/>
      <c r="F14" s="22"/>
      <c r="G14" s="22"/>
      <c r="H14" s="22"/>
      <c r="I14" s="23"/>
      <c r="J14" s="22"/>
      <c r="K14" s="22"/>
      <c r="L14" s="23"/>
      <c r="M14" s="558"/>
      <c r="N14" s="556"/>
    </row>
    <row r="15" spans="2:14" ht="18.75" x14ac:dyDescent="0.3">
      <c r="B15" s="748"/>
      <c r="C15" s="26" t="s">
        <v>548</v>
      </c>
      <c r="D15" s="21" t="s">
        <v>16</v>
      </c>
      <c r="E15" s="22" t="s">
        <v>36</v>
      </c>
      <c r="F15" s="22" t="s">
        <v>36</v>
      </c>
      <c r="G15" s="22" t="s">
        <v>36</v>
      </c>
      <c r="H15" s="22" t="s">
        <v>36</v>
      </c>
      <c r="I15" s="23">
        <v>6.3</v>
      </c>
      <c r="J15" s="22" t="s">
        <v>36</v>
      </c>
      <c r="K15" s="22" t="s">
        <v>36</v>
      </c>
      <c r="L15" s="22" t="s">
        <v>36</v>
      </c>
      <c r="M15" s="22" t="s">
        <v>36</v>
      </c>
      <c r="N15" s="440" t="s">
        <v>36</v>
      </c>
    </row>
    <row r="16" spans="2:14" ht="18.75" x14ac:dyDescent="0.3">
      <c r="B16" s="748"/>
      <c r="C16" s="26" t="s">
        <v>551</v>
      </c>
      <c r="D16" s="21" t="s">
        <v>16</v>
      </c>
      <c r="E16" s="22" t="s">
        <v>36</v>
      </c>
      <c r="F16" s="22" t="s">
        <v>36</v>
      </c>
      <c r="G16" s="22" t="s">
        <v>36</v>
      </c>
      <c r="H16" s="22" t="s">
        <v>36</v>
      </c>
      <c r="I16" s="23">
        <v>32.299999999999997</v>
      </c>
      <c r="J16" s="22" t="s">
        <v>36</v>
      </c>
      <c r="K16" s="22" t="s">
        <v>36</v>
      </c>
      <c r="L16" s="22" t="s">
        <v>36</v>
      </c>
      <c r="M16" s="22" t="s">
        <v>36</v>
      </c>
      <c r="N16" s="440" t="s">
        <v>36</v>
      </c>
    </row>
    <row r="17" spans="2:14" ht="18.75" x14ac:dyDescent="0.3">
      <c r="B17" s="748"/>
      <c r="C17" s="77" t="s">
        <v>546</v>
      </c>
      <c r="D17" s="21"/>
      <c r="E17" s="22"/>
      <c r="F17" s="22"/>
      <c r="G17" s="22"/>
      <c r="H17" s="22"/>
      <c r="J17" s="22"/>
      <c r="K17" s="22"/>
      <c r="L17" s="23"/>
      <c r="M17" s="37"/>
      <c r="N17" s="557"/>
    </row>
    <row r="18" spans="2:14" ht="18.75" x14ac:dyDescent="0.3">
      <c r="B18" s="748"/>
      <c r="C18" s="26" t="s">
        <v>550</v>
      </c>
      <c r="D18" s="21" t="s">
        <v>16</v>
      </c>
      <c r="E18" s="22" t="s">
        <v>36</v>
      </c>
      <c r="F18" s="22" t="s">
        <v>36</v>
      </c>
      <c r="G18" s="22" t="s">
        <v>36</v>
      </c>
      <c r="H18" s="22" t="s">
        <v>36</v>
      </c>
      <c r="I18" s="23">
        <v>1.4</v>
      </c>
      <c r="J18" s="22" t="s">
        <v>36</v>
      </c>
      <c r="K18" s="22" t="s">
        <v>36</v>
      </c>
      <c r="L18" s="22" t="s">
        <v>36</v>
      </c>
      <c r="M18" s="22" t="s">
        <v>36</v>
      </c>
      <c r="N18" s="440" t="s">
        <v>36</v>
      </c>
    </row>
    <row r="19" spans="2:14" ht="18.75" x14ac:dyDescent="0.3">
      <c r="B19" s="749"/>
      <c r="C19" s="26" t="s">
        <v>549</v>
      </c>
      <c r="D19" s="21" t="s">
        <v>16</v>
      </c>
      <c r="E19" s="22" t="s">
        <v>36</v>
      </c>
      <c r="F19" s="22" t="s">
        <v>36</v>
      </c>
      <c r="G19" s="22" t="s">
        <v>36</v>
      </c>
      <c r="H19" s="22" t="s">
        <v>36</v>
      </c>
      <c r="I19" s="23">
        <v>11.1</v>
      </c>
      <c r="J19" s="22" t="s">
        <v>36</v>
      </c>
      <c r="K19" s="22" t="s">
        <v>36</v>
      </c>
      <c r="L19" s="22" t="s">
        <v>36</v>
      </c>
      <c r="M19" s="22" t="s">
        <v>36</v>
      </c>
      <c r="N19" s="440" t="s">
        <v>36</v>
      </c>
    </row>
    <row r="20" spans="2:14" ht="57" thickBot="1" x14ac:dyDescent="0.35">
      <c r="B20" s="120" t="s">
        <v>338</v>
      </c>
      <c r="C20" s="104"/>
      <c r="D20" s="133" t="s">
        <v>16</v>
      </c>
      <c r="E20" s="108" t="s">
        <v>36</v>
      </c>
      <c r="F20" s="108" t="s">
        <v>36</v>
      </c>
      <c r="G20" s="108" t="s">
        <v>36</v>
      </c>
      <c r="H20" s="108" t="s">
        <v>36</v>
      </c>
      <c r="I20" s="108" t="s">
        <v>36</v>
      </c>
      <c r="J20" s="108" t="s">
        <v>36</v>
      </c>
      <c r="K20" s="108" t="s">
        <v>36</v>
      </c>
      <c r="L20" s="108" t="s">
        <v>36</v>
      </c>
      <c r="M20" s="116" t="s">
        <v>36</v>
      </c>
      <c r="N20" s="440" t="s">
        <v>36</v>
      </c>
    </row>
    <row r="21" spans="2:14" customFormat="1" ht="3" customHeight="1" thickBot="1" x14ac:dyDescent="0.3">
      <c r="B21" s="830"/>
      <c r="C21" s="831"/>
      <c r="D21" s="831"/>
      <c r="E21" s="831"/>
      <c r="F21" s="831"/>
      <c r="G21" s="831"/>
      <c r="H21" s="831"/>
      <c r="I21" s="831"/>
      <c r="J21" s="831"/>
      <c r="K21" s="831"/>
      <c r="L21" s="831"/>
      <c r="M21" s="831"/>
      <c r="N21" s="832"/>
    </row>
    <row r="22" spans="2:14" ht="39" customHeight="1" thickBot="1" x14ac:dyDescent="0.35">
      <c r="B22" s="743" t="s">
        <v>578</v>
      </c>
      <c r="C22" s="744"/>
      <c r="D22" s="744"/>
      <c r="E22" s="744"/>
      <c r="F22" s="744"/>
      <c r="G22" s="744"/>
      <c r="H22" s="744"/>
      <c r="I22" s="744"/>
      <c r="J22" s="744"/>
      <c r="K22" s="744"/>
      <c r="L22" s="744"/>
      <c r="M22" s="744"/>
      <c r="N22" s="745"/>
    </row>
    <row r="23" spans="2:14" ht="38.25" thickBot="1" x14ac:dyDescent="0.35">
      <c r="B23" s="117" t="s">
        <v>339</v>
      </c>
      <c r="C23" s="137"/>
      <c r="D23" s="138" t="s">
        <v>16</v>
      </c>
      <c r="E23" s="108" t="s">
        <v>36</v>
      </c>
      <c r="F23" s="108" t="s">
        <v>36</v>
      </c>
      <c r="G23" s="108" t="s">
        <v>36</v>
      </c>
      <c r="H23" s="108" t="s">
        <v>36</v>
      </c>
      <c r="I23" s="108" t="s">
        <v>36</v>
      </c>
      <c r="J23" s="108" t="s">
        <v>36</v>
      </c>
      <c r="K23" s="108" t="s">
        <v>36</v>
      </c>
      <c r="L23" s="108" t="s">
        <v>36</v>
      </c>
      <c r="M23" s="58" t="s">
        <v>36</v>
      </c>
      <c r="N23" s="150" t="s">
        <v>36</v>
      </c>
    </row>
    <row r="24" spans="2:14" customFormat="1" ht="3" customHeight="1" thickBot="1" x14ac:dyDescent="0.3">
      <c r="B24" s="830"/>
      <c r="C24" s="831"/>
      <c r="D24" s="831"/>
      <c r="E24" s="831"/>
      <c r="F24" s="831"/>
      <c r="G24" s="831"/>
      <c r="H24" s="831"/>
      <c r="I24" s="831"/>
      <c r="J24" s="831"/>
      <c r="K24" s="831"/>
      <c r="L24" s="831"/>
      <c r="M24" s="831"/>
      <c r="N24" s="832"/>
    </row>
    <row r="25" spans="2:14" ht="19.5" customHeight="1" thickBot="1" x14ac:dyDescent="0.35">
      <c r="B25" s="743" t="s">
        <v>579</v>
      </c>
      <c r="C25" s="744"/>
      <c r="D25" s="744"/>
      <c r="E25" s="744"/>
      <c r="F25" s="744"/>
      <c r="G25" s="744"/>
      <c r="H25" s="744"/>
      <c r="I25" s="744"/>
      <c r="J25" s="744"/>
      <c r="K25" s="744"/>
      <c r="L25" s="744"/>
      <c r="M25" s="744"/>
      <c r="N25" s="745"/>
    </row>
    <row r="26" spans="2:14" ht="37.5" x14ac:dyDescent="0.3">
      <c r="B26" s="1063" t="s">
        <v>340</v>
      </c>
      <c r="C26" s="1064"/>
      <c r="D26" s="1065"/>
      <c r="E26" s="1066"/>
      <c r="F26" s="1066"/>
      <c r="G26" s="1066"/>
      <c r="H26" s="1067"/>
      <c r="I26" s="1066"/>
      <c r="J26" s="1068"/>
      <c r="K26" s="1067"/>
      <c r="L26" s="1066"/>
      <c r="M26" s="559"/>
      <c r="N26" s="1069"/>
    </row>
    <row r="27" spans="2:14" ht="35.25" customHeight="1" x14ac:dyDescent="0.3">
      <c r="B27" s="124" t="s">
        <v>341</v>
      </c>
      <c r="C27" s="26"/>
      <c r="D27" s="47" t="s">
        <v>16</v>
      </c>
      <c r="E27" s="139">
        <v>30.43</v>
      </c>
      <c r="F27" s="139">
        <v>30.43</v>
      </c>
      <c r="G27" s="139">
        <v>30.43</v>
      </c>
      <c r="H27" s="140">
        <v>30.43</v>
      </c>
      <c r="I27" s="139">
        <v>30.43</v>
      </c>
      <c r="J27" s="141">
        <v>35.21</v>
      </c>
      <c r="K27" s="140">
        <v>35.21</v>
      </c>
      <c r="L27" s="139">
        <v>35.21</v>
      </c>
      <c r="M27" s="560">
        <v>35.21</v>
      </c>
      <c r="N27" s="1070">
        <v>35.21</v>
      </c>
    </row>
    <row r="28" spans="2:14" ht="33.75" customHeight="1" x14ac:dyDescent="0.3">
      <c r="B28" s="124" t="s">
        <v>662</v>
      </c>
      <c r="C28" s="26"/>
      <c r="D28" s="47" t="s">
        <v>16</v>
      </c>
      <c r="E28" s="28">
        <v>20.677966101694913</v>
      </c>
      <c r="F28" s="28">
        <v>25.084745762711862</v>
      </c>
      <c r="G28" s="228">
        <v>25.084745762711862</v>
      </c>
      <c r="H28" s="253">
        <v>30.303030303030305</v>
      </c>
      <c r="I28" s="253">
        <v>30.303030303030305</v>
      </c>
      <c r="J28" s="253">
        <v>30.303030303030305</v>
      </c>
      <c r="K28" s="253">
        <v>38.715131022823329</v>
      </c>
      <c r="L28" s="228">
        <v>38.715131022823329</v>
      </c>
      <c r="M28" s="561">
        <v>44.353518821603927</v>
      </c>
      <c r="N28" s="1078" t="s">
        <v>36</v>
      </c>
    </row>
    <row r="29" spans="2:14" ht="19.5" customHeight="1" thickBot="1" x14ac:dyDescent="0.35">
      <c r="B29" s="1071" t="s">
        <v>342</v>
      </c>
      <c r="C29" s="40"/>
      <c r="D29" s="1072" t="s">
        <v>16</v>
      </c>
      <c r="E29" s="32" t="s">
        <v>36</v>
      </c>
      <c r="F29" s="32" t="s">
        <v>36</v>
      </c>
      <c r="G29" s="1073">
        <v>37.86</v>
      </c>
      <c r="H29" s="1074">
        <v>47.47</v>
      </c>
      <c r="I29" s="1075">
        <v>52.7</v>
      </c>
      <c r="J29" s="1076">
        <v>49.2</v>
      </c>
      <c r="K29" s="1077">
        <v>48.83</v>
      </c>
      <c r="L29" s="1075">
        <v>51.5</v>
      </c>
      <c r="M29" s="116" t="s">
        <v>36</v>
      </c>
      <c r="N29" s="1079" t="s">
        <v>36</v>
      </c>
    </row>
    <row r="30" spans="2:14" customFormat="1" ht="3" customHeight="1" thickBot="1" x14ac:dyDescent="0.3">
      <c r="B30" s="830"/>
      <c r="C30" s="831"/>
      <c r="D30" s="831"/>
      <c r="E30" s="831"/>
      <c r="F30" s="831"/>
      <c r="G30" s="831"/>
      <c r="H30" s="831"/>
      <c r="I30" s="831"/>
      <c r="J30" s="831"/>
      <c r="K30" s="831"/>
      <c r="L30" s="831"/>
      <c r="M30" s="831"/>
      <c r="N30" s="832"/>
    </row>
    <row r="31" spans="2:14" ht="39" customHeight="1" thickBot="1" x14ac:dyDescent="0.35">
      <c r="B31" s="743" t="s">
        <v>580</v>
      </c>
      <c r="C31" s="744"/>
      <c r="D31" s="744"/>
      <c r="E31" s="744"/>
      <c r="F31" s="744"/>
      <c r="G31" s="744"/>
      <c r="H31" s="744"/>
      <c r="I31" s="744"/>
      <c r="J31" s="744"/>
      <c r="K31" s="744"/>
      <c r="L31" s="744"/>
      <c r="M31" s="744"/>
      <c r="N31" s="745"/>
    </row>
    <row r="32" spans="2:14" ht="75" x14ac:dyDescent="0.3">
      <c r="B32" s="119" t="s">
        <v>343</v>
      </c>
      <c r="C32" s="16"/>
      <c r="D32" s="76" t="s">
        <v>16</v>
      </c>
      <c r="E32" s="17" t="s">
        <v>36</v>
      </c>
      <c r="F32" s="17" t="s">
        <v>36</v>
      </c>
      <c r="G32" s="17" t="s">
        <v>36</v>
      </c>
      <c r="H32" s="17" t="s">
        <v>36</v>
      </c>
      <c r="I32" s="17" t="s">
        <v>36</v>
      </c>
      <c r="J32" s="17" t="s">
        <v>36</v>
      </c>
      <c r="K32" s="17" t="s">
        <v>36</v>
      </c>
      <c r="L32" s="17" t="s">
        <v>36</v>
      </c>
      <c r="M32" s="59" t="s">
        <v>36</v>
      </c>
      <c r="N32" s="60" t="s">
        <v>36</v>
      </c>
    </row>
    <row r="33" spans="2:14" ht="75.75" thickBot="1" x14ac:dyDescent="0.35">
      <c r="B33" s="120" t="s">
        <v>344</v>
      </c>
      <c r="C33" s="104"/>
      <c r="D33" s="86" t="s">
        <v>103</v>
      </c>
      <c r="E33" s="30" t="s">
        <v>36</v>
      </c>
      <c r="F33" s="30" t="s">
        <v>36</v>
      </c>
      <c r="G33" s="30" t="s">
        <v>36</v>
      </c>
      <c r="H33" s="30" t="s">
        <v>36</v>
      </c>
      <c r="I33" s="30" t="s">
        <v>36</v>
      </c>
      <c r="J33" s="30" t="s">
        <v>36</v>
      </c>
      <c r="K33" s="30" t="s">
        <v>36</v>
      </c>
      <c r="L33" s="30" t="s">
        <v>36</v>
      </c>
      <c r="M33" s="32" t="s">
        <v>36</v>
      </c>
      <c r="N33" s="123" t="s">
        <v>36</v>
      </c>
    </row>
    <row r="34" spans="2:14" customFormat="1" ht="3" customHeight="1" thickBot="1" x14ac:dyDescent="0.3">
      <c r="B34" s="830"/>
      <c r="C34" s="831"/>
      <c r="D34" s="831"/>
      <c r="E34" s="831"/>
      <c r="F34" s="831"/>
      <c r="G34" s="831"/>
      <c r="H34" s="831"/>
      <c r="I34" s="831"/>
      <c r="J34" s="831"/>
      <c r="K34" s="831"/>
      <c r="L34" s="831"/>
      <c r="M34" s="831"/>
      <c r="N34" s="832"/>
    </row>
    <row r="35" spans="2:14" ht="39" customHeight="1" thickBot="1" x14ac:dyDescent="0.35">
      <c r="B35" s="743" t="s">
        <v>581</v>
      </c>
      <c r="C35" s="744"/>
      <c r="D35" s="744"/>
      <c r="E35" s="744"/>
      <c r="F35" s="744"/>
      <c r="G35" s="744"/>
      <c r="H35" s="744"/>
      <c r="I35" s="744"/>
      <c r="J35" s="744"/>
      <c r="K35" s="744"/>
      <c r="L35" s="744"/>
      <c r="M35" s="744"/>
      <c r="N35" s="745"/>
    </row>
    <row r="36" spans="2:14" ht="75" customHeight="1" x14ac:dyDescent="0.3">
      <c r="B36" s="1102" t="s">
        <v>345</v>
      </c>
      <c r="C36" s="16" t="s">
        <v>346</v>
      </c>
      <c r="D36" s="76" t="s">
        <v>16</v>
      </c>
      <c r="E36" s="37">
        <v>36.9</v>
      </c>
      <c r="F36" s="37">
        <v>32.4</v>
      </c>
      <c r="G36" s="37">
        <v>21</v>
      </c>
      <c r="H36" s="18">
        <v>28.6</v>
      </c>
      <c r="I36" s="17">
        <v>61.1</v>
      </c>
      <c r="J36" s="100">
        <v>63.1</v>
      </c>
      <c r="K36" s="17">
        <v>58.5</v>
      </c>
      <c r="L36" s="100">
        <v>61.4</v>
      </c>
      <c r="M36" s="59" t="s">
        <v>36</v>
      </c>
      <c r="N36" s="60" t="s">
        <v>36</v>
      </c>
    </row>
    <row r="37" spans="2:14" ht="37.5" x14ac:dyDescent="0.3">
      <c r="B37" s="1103"/>
      <c r="C37" s="20" t="s">
        <v>347</v>
      </c>
      <c r="D37" s="45" t="s">
        <v>103</v>
      </c>
      <c r="E37" s="38">
        <v>1877</v>
      </c>
      <c r="F37" s="38">
        <v>1995</v>
      </c>
      <c r="G37" s="38">
        <v>1730</v>
      </c>
      <c r="H37" s="23">
        <v>1533</v>
      </c>
      <c r="I37" s="22" t="s">
        <v>36</v>
      </c>
      <c r="J37" s="22" t="s">
        <v>36</v>
      </c>
      <c r="K37" s="22" t="s">
        <v>36</v>
      </c>
      <c r="L37" s="22" t="s">
        <v>36</v>
      </c>
      <c r="M37" s="17" t="s">
        <v>36</v>
      </c>
      <c r="N37" s="60" t="s">
        <v>36</v>
      </c>
    </row>
    <row r="38" spans="2:14" ht="75.75" thickBot="1" x14ac:dyDescent="0.35">
      <c r="B38" s="120" t="s">
        <v>348</v>
      </c>
      <c r="C38" s="104" t="s">
        <v>349</v>
      </c>
      <c r="D38" s="86" t="s">
        <v>663</v>
      </c>
      <c r="E38" s="134">
        <v>1476573</v>
      </c>
      <c r="F38" s="134">
        <v>1473305</v>
      </c>
      <c r="G38" s="134">
        <v>1852654</v>
      </c>
      <c r="H38" s="135">
        <v>1759061</v>
      </c>
      <c r="I38" s="134" t="s">
        <v>36</v>
      </c>
      <c r="J38" s="134" t="s">
        <v>36</v>
      </c>
      <c r="K38" s="134" t="s">
        <v>36</v>
      </c>
      <c r="L38" s="134" t="s">
        <v>36</v>
      </c>
      <c r="M38" s="134" t="s">
        <v>36</v>
      </c>
      <c r="N38" s="60" t="s">
        <v>36</v>
      </c>
    </row>
    <row r="39" spans="2:14" customFormat="1" ht="3" customHeight="1" thickBot="1" x14ac:dyDescent="0.3">
      <c r="B39" s="830"/>
      <c r="C39" s="831"/>
      <c r="D39" s="831"/>
      <c r="E39" s="831"/>
      <c r="F39" s="831"/>
      <c r="G39" s="831"/>
      <c r="H39" s="831"/>
      <c r="I39" s="831"/>
      <c r="J39" s="831"/>
      <c r="K39" s="831"/>
      <c r="L39" s="831"/>
      <c r="M39" s="831"/>
      <c r="N39" s="832"/>
    </row>
    <row r="40" spans="2:14" ht="19.5" customHeight="1" thickBot="1" x14ac:dyDescent="0.35">
      <c r="B40" s="743" t="s">
        <v>582</v>
      </c>
      <c r="C40" s="744"/>
      <c r="D40" s="744"/>
      <c r="E40" s="744"/>
      <c r="F40" s="744"/>
      <c r="G40" s="744"/>
      <c r="H40" s="744"/>
      <c r="I40" s="744"/>
      <c r="J40" s="744"/>
      <c r="K40" s="744"/>
      <c r="L40" s="744"/>
      <c r="M40" s="744"/>
      <c r="N40" s="745"/>
    </row>
    <row r="41" spans="2:14" ht="38.25" thickBot="1" x14ac:dyDescent="0.35">
      <c r="B41" s="117" t="s">
        <v>350</v>
      </c>
      <c r="C41" s="106"/>
      <c r="D41" s="87" t="s">
        <v>16</v>
      </c>
      <c r="E41" s="108" t="s">
        <v>36</v>
      </c>
      <c r="F41" s="108" t="s">
        <v>36</v>
      </c>
      <c r="G41" s="108" t="s">
        <v>36</v>
      </c>
      <c r="H41" s="108" t="s">
        <v>36</v>
      </c>
      <c r="I41" s="108" t="s">
        <v>36</v>
      </c>
      <c r="J41" s="108" t="s">
        <v>36</v>
      </c>
      <c r="K41" s="108" t="s">
        <v>36</v>
      </c>
      <c r="L41" s="108" t="s">
        <v>36</v>
      </c>
      <c r="M41" s="58" t="s">
        <v>36</v>
      </c>
      <c r="N41" s="150" t="s">
        <v>36</v>
      </c>
    </row>
    <row r="42" spans="2:14" customFormat="1" ht="3" customHeight="1" thickBot="1" x14ac:dyDescent="0.3">
      <c r="B42" s="830"/>
      <c r="C42" s="831"/>
      <c r="D42" s="831"/>
      <c r="E42" s="831"/>
      <c r="F42" s="831"/>
      <c r="G42" s="831"/>
      <c r="H42" s="831"/>
      <c r="I42" s="831"/>
      <c r="J42" s="831"/>
      <c r="K42" s="831"/>
      <c r="L42" s="831"/>
      <c r="M42" s="831"/>
      <c r="N42" s="832"/>
    </row>
    <row r="43" spans="2:14" ht="19.5" customHeight="1" thickBot="1" x14ac:dyDescent="0.35">
      <c r="B43" s="743" t="s">
        <v>583</v>
      </c>
      <c r="C43" s="744"/>
      <c r="D43" s="744"/>
      <c r="E43" s="744"/>
      <c r="F43" s="744"/>
      <c r="G43" s="744"/>
      <c r="H43" s="744"/>
      <c r="I43" s="744"/>
      <c r="J43" s="744"/>
      <c r="K43" s="744"/>
      <c r="L43" s="744"/>
      <c r="M43" s="744"/>
      <c r="N43" s="745"/>
    </row>
    <row r="44" spans="2:14" ht="57" thickBot="1" x14ac:dyDescent="0.35">
      <c r="B44" s="117" t="s">
        <v>351</v>
      </c>
      <c r="C44" s="106"/>
      <c r="D44" s="87" t="s">
        <v>16</v>
      </c>
      <c r="E44" s="108" t="s">
        <v>36</v>
      </c>
      <c r="F44" s="108" t="s">
        <v>36</v>
      </c>
      <c r="G44" s="108" t="s">
        <v>36</v>
      </c>
      <c r="H44" s="108" t="s">
        <v>36</v>
      </c>
      <c r="I44" s="108" t="s">
        <v>36</v>
      </c>
      <c r="J44" s="108" t="s">
        <v>36</v>
      </c>
      <c r="K44" s="108" t="s">
        <v>36</v>
      </c>
      <c r="L44" s="108" t="s">
        <v>36</v>
      </c>
      <c r="M44" s="58" t="s">
        <v>36</v>
      </c>
      <c r="N44" s="150" t="s">
        <v>36</v>
      </c>
    </row>
    <row r="45" spans="2:14" ht="30.75" customHeight="1" thickBot="1" x14ac:dyDescent="0.3">
      <c r="B45" s="833" t="s">
        <v>626</v>
      </c>
      <c r="C45" s="834"/>
      <c r="D45" s="834"/>
      <c r="E45" s="834"/>
      <c r="F45" s="834"/>
      <c r="G45" s="834"/>
      <c r="H45" s="834"/>
      <c r="I45" s="834"/>
      <c r="J45" s="834"/>
      <c r="K45" s="834"/>
      <c r="L45" s="834"/>
      <c r="M45" s="834"/>
      <c r="N45" s="835"/>
    </row>
    <row r="46" spans="2:14" ht="15.75" x14ac:dyDescent="0.25">
      <c r="B46" s="33"/>
      <c r="C46" s="33"/>
      <c r="D46" s="48"/>
      <c r="E46" s="33"/>
      <c r="F46" s="33"/>
      <c r="G46" s="33"/>
      <c r="H46" s="33"/>
      <c r="I46" s="33"/>
      <c r="J46" s="33"/>
      <c r="K46" s="33"/>
      <c r="L46" s="33"/>
    </row>
    <row r="47" spans="2:14" ht="15.75" x14ac:dyDescent="0.25">
      <c r="B47" s="33"/>
      <c r="C47" s="33"/>
      <c r="D47" s="48"/>
      <c r="E47" s="33"/>
      <c r="F47" s="33"/>
      <c r="G47" s="33"/>
      <c r="H47" s="33"/>
      <c r="I47" s="33"/>
      <c r="J47" s="33"/>
      <c r="K47" s="33"/>
      <c r="L47" s="33"/>
    </row>
    <row r="48" spans="2:14" ht="15.75" x14ac:dyDescent="0.25">
      <c r="B48" s="33"/>
      <c r="C48" s="34"/>
      <c r="D48" s="48"/>
      <c r="E48" s="33"/>
      <c r="F48" s="33"/>
      <c r="G48" s="33"/>
      <c r="H48" s="33"/>
      <c r="I48" s="33"/>
      <c r="J48" s="33"/>
      <c r="K48" s="33"/>
      <c r="L48" s="33"/>
    </row>
    <row r="49" spans="2:12" ht="17.25" customHeight="1" x14ac:dyDescent="0.25">
      <c r="B49" s="33"/>
      <c r="C49" s="34"/>
      <c r="D49" s="48"/>
      <c r="E49" s="33"/>
      <c r="F49" s="33"/>
      <c r="G49" s="33"/>
      <c r="H49" s="33"/>
      <c r="I49" s="33"/>
      <c r="J49" s="33"/>
      <c r="K49" s="33"/>
      <c r="L49" s="33"/>
    </row>
    <row r="50" spans="2:12" ht="15.75" x14ac:dyDescent="0.25">
      <c r="B50" s="33"/>
      <c r="C50" s="33"/>
      <c r="D50" s="48"/>
      <c r="E50" s="33"/>
      <c r="F50" s="33"/>
      <c r="G50" s="33"/>
      <c r="H50" s="33"/>
      <c r="I50" s="33"/>
      <c r="J50" s="33"/>
      <c r="K50" s="33"/>
      <c r="L50" s="33"/>
    </row>
    <row r="51" spans="2:12" ht="15.75" x14ac:dyDescent="0.25">
      <c r="B51" s="33"/>
      <c r="C51" s="33"/>
      <c r="D51" s="48"/>
      <c r="E51" s="33"/>
      <c r="F51" s="33"/>
      <c r="G51" s="33"/>
      <c r="H51" s="33"/>
      <c r="I51" s="33"/>
      <c r="J51" s="33"/>
      <c r="K51" s="33"/>
      <c r="L51" s="33"/>
    </row>
    <row r="52" spans="2:12" ht="15.75" x14ac:dyDescent="0.25">
      <c r="B52" s="33"/>
      <c r="C52" s="33"/>
      <c r="D52" s="48"/>
      <c r="E52" s="33"/>
      <c r="F52" s="33"/>
      <c r="G52" s="33"/>
      <c r="H52" s="33"/>
      <c r="I52" s="33"/>
      <c r="J52" s="33"/>
      <c r="K52" s="33"/>
      <c r="L52" s="33"/>
    </row>
    <row r="53" spans="2:12" ht="27" customHeight="1" x14ac:dyDescent="0.25">
      <c r="B53" s="33"/>
      <c r="C53" s="33"/>
      <c r="D53" s="48"/>
      <c r="E53" s="33"/>
      <c r="F53" s="33"/>
      <c r="G53" s="33"/>
      <c r="H53" s="33"/>
      <c r="I53" s="33"/>
      <c r="J53" s="33"/>
      <c r="K53" s="33"/>
      <c r="L53" s="33"/>
    </row>
    <row r="54" spans="2:12" ht="34.5" customHeight="1" x14ac:dyDescent="0.25">
      <c r="B54" s="33"/>
      <c r="C54" s="33"/>
      <c r="D54" s="48"/>
      <c r="E54" s="33"/>
      <c r="F54" s="33"/>
      <c r="G54" s="33"/>
      <c r="H54" s="33"/>
      <c r="I54" s="33"/>
      <c r="J54" s="33"/>
      <c r="K54" s="33"/>
      <c r="L54" s="33"/>
    </row>
    <row r="55" spans="2:12" ht="34.5" customHeight="1" x14ac:dyDescent="0.25">
      <c r="B55" s="33"/>
      <c r="C55" s="33"/>
      <c r="D55" s="48"/>
      <c r="E55" s="33"/>
      <c r="F55" s="33"/>
      <c r="G55" s="33"/>
      <c r="H55" s="33"/>
      <c r="I55" s="33"/>
      <c r="J55" s="33"/>
      <c r="K55" s="33"/>
      <c r="L55" s="33"/>
    </row>
    <row r="56" spans="2:12" ht="32.25" customHeight="1" x14ac:dyDescent="0.25">
      <c r="B56" s="33"/>
      <c r="C56" s="33"/>
      <c r="D56" s="48"/>
      <c r="E56" s="33"/>
      <c r="F56" s="33"/>
      <c r="G56" s="33"/>
      <c r="H56" s="33"/>
      <c r="I56" s="33"/>
      <c r="J56" s="33"/>
      <c r="K56" s="33"/>
      <c r="L56" s="33"/>
    </row>
    <row r="57" spans="2:12" ht="32.25" customHeight="1" x14ac:dyDescent="0.25">
      <c r="B57" s="33"/>
      <c r="C57" s="33"/>
      <c r="D57" s="48"/>
      <c r="E57" s="33"/>
      <c r="F57" s="33"/>
      <c r="G57" s="33"/>
      <c r="H57" s="33"/>
      <c r="I57" s="33"/>
      <c r="J57" s="33"/>
      <c r="K57" s="33"/>
      <c r="L57" s="33"/>
    </row>
    <row r="58" spans="2:12" ht="32.25" customHeight="1" x14ac:dyDescent="0.25">
      <c r="B58" s="33"/>
      <c r="C58" s="33"/>
      <c r="D58" s="48"/>
      <c r="E58" s="33"/>
      <c r="F58" s="33"/>
      <c r="G58" s="33"/>
      <c r="H58" s="33"/>
      <c r="I58" s="33"/>
      <c r="J58" s="33"/>
      <c r="K58" s="33"/>
      <c r="L58" s="33"/>
    </row>
    <row r="59" spans="2:12" ht="32.25" customHeight="1" x14ac:dyDescent="0.25">
      <c r="B59" s="33"/>
      <c r="C59" s="33"/>
      <c r="D59" s="48"/>
      <c r="E59" s="33"/>
      <c r="F59" s="33"/>
      <c r="G59" s="33"/>
      <c r="H59" s="33"/>
      <c r="I59" s="33"/>
      <c r="J59" s="33"/>
      <c r="K59" s="33"/>
      <c r="L59" s="33"/>
    </row>
    <row r="60" spans="2:12" ht="32.25" customHeight="1" x14ac:dyDescent="0.25">
      <c r="B60" s="33"/>
      <c r="C60" s="33"/>
      <c r="D60" s="48"/>
      <c r="E60" s="33"/>
      <c r="F60" s="33"/>
      <c r="G60" s="33"/>
      <c r="H60" s="33"/>
      <c r="I60" s="33"/>
      <c r="J60" s="33"/>
      <c r="K60" s="33"/>
      <c r="L60" s="33"/>
    </row>
    <row r="61" spans="2:12" ht="32.25" customHeight="1" x14ac:dyDescent="0.25">
      <c r="B61" s="33"/>
      <c r="C61" s="33"/>
      <c r="D61" s="48"/>
      <c r="E61" s="33"/>
      <c r="F61" s="33"/>
      <c r="G61" s="33"/>
      <c r="H61" s="33"/>
      <c r="I61" s="33"/>
      <c r="J61" s="33"/>
      <c r="K61" s="33"/>
      <c r="L61" s="33"/>
    </row>
    <row r="62" spans="2:12" ht="32.25" customHeight="1" x14ac:dyDescent="0.25">
      <c r="B62" s="33"/>
      <c r="C62" s="33"/>
      <c r="D62" s="48"/>
      <c r="E62" s="33"/>
      <c r="F62" s="33"/>
      <c r="G62" s="33"/>
      <c r="H62" s="33"/>
      <c r="I62" s="33"/>
      <c r="J62" s="33"/>
      <c r="K62" s="33"/>
      <c r="L62" s="33"/>
    </row>
    <row r="63" spans="2:12" ht="15.75" x14ac:dyDescent="0.25">
      <c r="B63" s="33"/>
      <c r="C63" s="33"/>
      <c r="D63" s="48"/>
      <c r="E63" s="33"/>
      <c r="F63" s="33"/>
      <c r="G63" s="33"/>
      <c r="H63" s="33"/>
      <c r="I63" s="33"/>
      <c r="J63" s="33"/>
      <c r="K63" s="33"/>
      <c r="L63" s="33"/>
    </row>
    <row r="64" spans="2:12" ht="15.75" x14ac:dyDescent="0.25">
      <c r="B64" s="33"/>
      <c r="C64" s="33"/>
      <c r="D64" s="48"/>
      <c r="E64" s="33"/>
      <c r="F64" s="33"/>
      <c r="G64" s="33"/>
      <c r="H64" s="33"/>
      <c r="I64" s="33"/>
      <c r="J64" s="33"/>
      <c r="K64" s="33"/>
      <c r="L64" s="33"/>
    </row>
    <row r="65" spans="2:12" ht="15.75" x14ac:dyDescent="0.25">
      <c r="B65" s="33"/>
      <c r="C65" s="33"/>
      <c r="D65" s="48"/>
      <c r="E65" s="33"/>
      <c r="F65" s="33"/>
      <c r="G65" s="33"/>
      <c r="H65" s="33"/>
      <c r="I65" s="33"/>
      <c r="J65" s="33"/>
      <c r="K65" s="33"/>
      <c r="L65" s="33"/>
    </row>
    <row r="66" spans="2:12" ht="15.75" x14ac:dyDescent="0.25">
      <c r="B66" s="33"/>
      <c r="C66" s="33"/>
      <c r="D66" s="48"/>
      <c r="E66" s="33"/>
      <c r="F66" s="33"/>
      <c r="G66" s="33"/>
      <c r="H66" s="33"/>
      <c r="I66" s="33"/>
      <c r="J66" s="33"/>
      <c r="K66" s="33"/>
      <c r="L66" s="33"/>
    </row>
    <row r="67" spans="2:12" ht="15.75" x14ac:dyDescent="0.25">
      <c r="B67" s="33"/>
      <c r="C67" s="33"/>
      <c r="D67" s="48"/>
      <c r="E67" s="33"/>
      <c r="F67" s="33"/>
      <c r="G67" s="33"/>
      <c r="H67" s="33"/>
      <c r="I67" s="33"/>
      <c r="J67" s="33"/>
      <c r="K67" s="33"/>
      <c r="L67" s="33"/>
    </row>
    <row r="68" spans="2:12" ht="15.75" x14ac:dyDescent="0.25">
      <c r="B68" s="33"/>
      <c r="C68" s="33"/>
      <c r="D68" s="48"/>
      <c r="E68" s="33"/>
      <c r="F68" s="33"/>
      <c r="G68" s="33"/>
      <c r="H68" s="33"/>
      <c r="I68" s="33"/>
      <c r="J68" s="33"/>
      <c r="K68" s="33"/>
      <c r="L68" s="33"/>
    </row>
    <row r="69" spans="2:12" ht="15.75" x14ac:dyDescent="0.25">
      <c r="B69" s="33"/>
      <c r="C69" s="33"/>
      <c r="D69" s="48"/>
      <c r="E69" s="33"/>
      <c r="F69" s="33"/>
      <c r="G69" s="33"/>
      <c r="H69" s="33"/>
      <c r="I69" s="33"/>
      <c r="J69" s="33"/>
      <c r="K69" s="33"/>
      <c r="L69" s="33"/>
    </row>
    <row r="70" spans="2:12" ht="15.75" x14ac:dyDescent="0.25">
      <c r="B70" s="33"/>
      <c r="C70" s="33"/>
      <c r="D70" s="48"/>
      <c r="E70" s="33"/>
      <c r="F70" s="33"/>
      <c r="G70" s="33"/>
      <c r="H70" s="33"/>
      <c r="I70" s="33"/>
      <c r="J70" s="33"/>
      <c r="K70" s="33"/>
      <c r="L70" s="33"/>
    </row>
    <row r="71" spans="2:12" ht="15.75" x14ac:dyDescent="0.25">
      <c r="B71" s="33"/>
      <c r="C71" s="33"/>
      <c r="D71" s="48"/>
      <c r="E71" s="33"/>
      <c r="F71" s="33"/>
      <c r="G71" s="33"/>
      <c r="H71" s="33"/>
      <c r="I71" s="33"/>
      <c r="J71" s="33"/>
      <c r="K71" s="33"/>
      <c r="L71" s="33"/>
    </row>
  </sheetData>
  <mergeCells count="26">
    <mergeCell ref="B36:B37"/>
    <mergeCell ref="B14:B19"/>
    <mergeCell ref="B13:N13"/>
    <mergeCell ref="B2:B3"/>
    <mergeCell ref="C2:C3"/>
    <mergeCell ref="D2:D3"/>
    <mergeCell ref="B12:N12"/>
    <mergeCell ref="B7:N7"/>
    <mergeCell ref="B4:N4"/>
    <mergeCell ref="B8:B10"/>
    <mergeCell ref="B1:N1"/>
    <mergeCell ref="E2:N2"/>
    <mergeCell ref="B6:N6"/>
    <mergeCell ref="B45:N45"/>
    <mergeCell ref="B43:N43"/>
    <mergeCell ref="B42:N42"/>
    <mergeCell ref="B40:N40"/>
    <mergeCell ref="B39:N39"/>
    <mergeCell ref="B35:N35"/>
    <mergeCell ref="B34:N34"/>
    <mergeCell ref="B31:N31"/>
    <mergeCell ref="B30:N30"/>
    <mergeCell ref="B25:N25"/>
    <mergeCell ref="B24:N24"/>
    <mergeCell ref="B22:N22"/>
    <mergeCell ref="B21:N21"/>
  </mergeCells>
  <phoneticPr fontId="6" type="noConversion"/>
  <printOptions horizontalCentered="1"/>
  <pageMargins left="0.25" right="0.25" top="0.75" bottom="0.75" header="0.3" footer="0.3"/>
  <pageSetup scale="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06DFA-0422-4D4A-9F5B-4DE8C4854B27}">
  <sheetPr>
    <pageSetUpPr fitToPage="1"/>
  </sheetPr>
  <dimension ref="B1:O46"/>
  <sheetViews>
    <sheetView topLeftCell="B1" zoomScaleNormal="100" workbookViewId="0">
      <pane ySplit="3" topLeftCell="A25" activePane="bottomLeft" state="frozen"/>
      <selection pane="bottomLeft" activeCell="D16" sqref="D16"/>
    </sheetView>
  </sheetViews>
  <sheetFormatPr defaultColWidth="9.140625" defaultRowHeight="15.75" x14ac:dyDescent="0.25"/>
  <cols>
    <col min="1" max="1" width="9.140625" style="33"/>
    <col min="2" max="2" width="43.85546875" style="33" customWidth="1"/>
    <col min="3" max="3" width="59.5703125" style="33" customWidth="1"/>
    <col min="4" max="4" width="11.85546875" style="416" customWidth="1"/>
    <col min="5" max="14" width="13.7109375" style="409" customWidth="1"/>
    <col min="15" max="16384" width="9.140625" style="33"/>
  </cols>
  <sheetData>
    <row r="1" spans="2:15" ht="19.5" customHeight="1" thickBot="1" x14ac:dyDescent="0.3">
      <c r="B1" s="841" t="s">
        <v>17</v>
      </c>
      <c r="C1" s="842"/>
      <c r="D1" s="842"/>
      <c r="E1" s="842"/>
      <c r="F1" s="842"/>
      <c r="G1" s="842"/>
      <c r="H1" s="842"/>
      <c r="I1" s="842"/>
      <c r="J1" s="842"/>
      <c r="K1" s="842"/>
      <c r="L1" s="842"/>
      <c r="M1" s="842"/>
      <c r="N1" s="842"/>
    </row>
    <row r="2" spans="2:15" ht="15" customHeight="1" x14ac:dyDescent="0.25">
      <c r="B2" s="848" t="s">
        <v>0</v>
      </c>
      <c r="C2" s="848" t="s">
        <v>1</v>
      </c>
      <c r="D2" s="850" t="s">
        <v>15</v>
      </c>
      <c r="E2" s="852" t="s">
        <v>14</v>
      </c>
      <c r="F2" s="853"/>
      <c r="G2" s="853"/>
      <c r="H2" s="853"/>
      <c r="I2" s="853"/>
      <c r="J2" s="853"/>
      <c r="K2" s="853"/>
      <c r="L2" s="853"/>
      <c r="M2" s="853"/>
      <c r="N2" s="854"/>
      <c r="O2" s="359"/>
    </row>
    <row r="3" spans="2:15" ht="24.6" customHeight="1" thickBot="1" x14ac:dyDescent="0.3">
      <c r="B3" s="849"/>
      <c r="C3" s="849"/>
      <c r="D3" s="851"/>
      <c r="E3" s="360">
        <v>2015</v>
      </c>
      <c r="F3" s="360">
        <v>2016</v>
      </c>
      <c r="G3" s="360">
        <v>2017</v>
      </c>
      <c r="H3" s="360">
        <v>2018</v>
      </c>
      <c r="I3" s="360">
        <v>2019</v>
      </c>
      <c r="J3" s="360">
        <v>2020</v>
      </c>
      <c r="K3" s="360">
        <v>2021</v>
      </c>
      <c r="L3" s="361">
        <v>2022</v>
      </c>
      <c r="M3" s="361">
        <v>2023</v>
      </c>
      <c r="N3" s="362">
        <v>2024</v>
      </c>
    </row>
    <row r="4" spans="2:15" ht="15.95" customHeight="1" thickBot="1" x14ac:dyDescent="0.3">
      <c r="B4" s="845" t="s">
        <v>25</v>
      </c>
      <c r="C4" s="846"/>
      <c r="D4" s="846"/>
      <c r="E4" s="846"/>
      <c r="F4" s="846"/>
      <c r="G4" s="846"/>
      <c r="H4" s="846"/>
      <c r="I4" s="846"/>
      <c r="J4" s="846"/>
      <c r="K4" s="846"/>
      <c r="L4" s="846"/>
      <c r="M4" s="846"/>
      <c r="N4" s="847"/>
    </row>
    <row r="5" spans="2:15" ht="31.5" x14ac:dyDescent="0.25">
      <c r="B5" s="857" t="s">
        <v>18</v>
      </c>
      <c r="C5" s="363" t="s">
        <v>133</v>
      </c>
      <c r="D5" s="364" t="s">
        <v>16</v>
      </c>
      <c r="E5" s="365">
        <v>96.4</v>
      </c>
      <c r="F5" s="365">
        <v>96.7</v>
      </c>
      <c r="G5" s="365">
        <v>96.7</v>
      </c>
      <c r="H5" s="365">
        <v>96.8</v>
      </c>
      <c r="I5" s="366">
        <v>97</v>
      </c>
      <c r="J5" s="366">
        <v>97</v>
      </c>
      <c r="K5" s="366">
        <v>97</v>
      </c>
      <c r="L5" s="367">
        <v>97</v>
      </c>
      <c r="M5" s="367">
        <v>97.3</v>
      </c>
      <c r="N5" s="368">
        <v>98.3</v>
      </c>
    </row>
    <row r="6" spans="2:15" ht="31.5" x14ac:dyDescent="0.25">
      <c r="B6" s="857"/>
      <c r="C6" s="369" t="s">
        <v>134</v>
      </c>
      <c r="D6" s="370" t="s">
        <v>16</v>
      </c>
      <c r="E6" s="371" t="s">
        <v>36</v>
      </c>
      <c r="F6" s="371" t="s">
        <v>36</v>
      </c>
      <c r="G6" s="371" t="s">
        <v>36</v>
      </c>
      <c r="H6" s="371">
        <v>31.4</v>
      </c>
      <c r="I6" s="371">
        <v>33.799999999999997</v>
      </c>
      <c r="J6" s="372">
        <v>46</v>
      </c>
      <c r="K6" s="372">
        <v>60</v>
      </c>
      <c r="L6" s="373">
        <v>75</v>
      </c>
      <c r="M6" s="373">
        <v>82</v>
      </c>
      <c r="N6" s="374">
        <v>91</v>
      </c>
    </row>
    <row r="7" spans="2:15" ht="31.5" x14ac:dyDescent="0.25">
      <c r="B7" s="857"/>
      <c r="C7" s="369" t="s">
        <v>135</v>
      </c>
      <c r="D7" s="370" t="s">
        <v>16</v>
      </c>
      <c r="E7" s="371" t="s">
        <v>36</v>
      </c>
      <c r="F7" s="371" t="s">
        <v>36</v>
      </c>
      <c r="G7" s="371" t="s">
        <v>36</v>
      </c>
      <c r="H7" s="371" t="s">
        <v>36</v>
      </c>
      <c r="I7" s="372">
        <v>46</v>
      </c>
      <c r="J7" s="372">
        <v>47</v>
      </c>
      <c r="K7" s="372">
        <v>54</v>
      </c>
      <c r="L7" s="373">
        <v>49</v>
      </c>
      <c r="M7" s="373">
        <v>50</v>
      </c>
      <c r="N7" s="374">
        <v>48</v>
      </c>
      <c r="O7" s="375"/>
    </row>
    <row r="8" spans="2:15" ht="31.5" x14ac:dyDescent="0.25">
      <c r="B8" s="857"/>
      <c r="C8" s="369" t="s">
        <v>136</v>
      </c>
      <c r="D8" s="370" t="s">
        <v>16</v>
      </c>
      <c r="E8" s="371" t="s">
        <v>36</v>
      </c>
      <c r="F8" s="371" t="s">
        <v>36</v>
      </c>
      <c r="G8" s="371" t="s">
        <v>36</v>
      </c>
      <c r="H8" s="371" t="s">
        <v>36</v>
      </c>
      <c r="I8" s="372">
        <v>90</v>
      </c>
      <c r="J8" s="372">
        <v>90</v>
      </c>
      <c r="K8" s="372">
        <v>93</v>
      </c>
      <c r="L8" s="373">
        <v>93</v>
      </c>
      <c r="M8" s="373">
        <v>99</v>
      </c>
      <c r="N8" s="374">
        <v>99</v>
      </c>
    </row>
    <row r="9" spans="2:15" ht="31.5" x14ac:dyDescent="0.25">
      <c r="B9" s="857"/>
      <c r="C9" s="369" t="s">
        <v>137</v>
      </c>
      <c r="D9" s="370" t="s">
        <v>16</v>
      </c>
      <c r="E9" s="371" t="s">
        <v>36</v>
      </c>
      <c r="F9" s="371" t="s">
        <v>36</v>
      </c>
      <c r="G9" s="371" t="s">
        <v>36</v>
      </c>
      <c r="H9" s="371" t="s">
        <v>36</v>
      </c>
      <c r="I9" s="372">
        <v>98</v>
      </c>
      <c r="J9" s="372">
        <v>95</v>
      </c>
      <c r="K9" s="372">
        <v>93</v>
      </c>
      <c r="L9" s="373">
        <v>91</v>
      </c>
      <c r="M9" s="373">
        <v>99</v>
      </c>
      <c r="N9" s="374">
        <v>99</v>
      </c>
    </row>
    <row r="10" spans="2:15" ht="31.5" x14ac:dyDescent="0.25">
      <c r="B10" s="857"/>
      <c r="C10" s="376" t="s">
        <v>138</v>
      </c>
      <c r="D10" s="377" t="s">
        <v>16</v>
      </c>
      <c r="E10" s="378" t="s">
        <v>36</v>
      </c>
      <c r="F10" s="378" t="s">
        <v>36</v>
      </c>
      <c r="G10" s="378" t="s">
        <v>36</v>
      </c>
      <c r="H10" s="378" t="s">
        <v>36</v>
      </c>
      <c r="I10" s="379">
        <v>86</v>
      </c>
      <c r="J10" s="379">
        <v>77</v>
      </c>
      <c r="K10" s="379">
        <v>77</v>
      </c>
      <c r="L10" s="380">
        <v>82</v>
      </c>
      <c r="M10" s="380">
        <v>83</v>
      </c>
      <c r="N10" s="381">
        <v>83</v>
      </c>
    </row>
    <row r="11" spans="2:15" x14ac:dyDescent="0.25">
      <c r="B11" s="857"/>
      <c r="C11" s="369" t="s">
        <v>129</v>
      </c>
      <c r="D11" s="370" t="s">
        <v>16</v>
      </c>
      <c r="E11" s="371" t="s">
        <v>36</v>
      </c>
      <c r="F11" s="371" t="s">
        <v>36</v>
      </c>
      <c r="G11" s="371" t="s">
        <v>36</v>
      </c>
      <c r="H11" s="371" t="s">
        <v>36</v>
      </c>
      <c r="I11" s="371" t="s">
        <v>36</v>
      </c>
      <c r="J11" s="382">
        <v>70</v>
      </c>
      <c r="K11" s="382">
        <v>68.600000000000009</v>
      </c>
      <c r="L11" s="383">
        <v>65.2</v>
      </c>
      <c r="M11" s="383">
        <v>62</v>
      </c>
      <c r="N11" s="384">
        <v>63</v>
      </c>
    </row>
    <row r="12" spans="2:15" x14ac:dyDescent="0.25">
      <c r="B12" s="857"/>
      <c r="C12" s="369" t="s">
        <v>130</v>
      </c>
      <c r="D12" s="370" t="s">
        <v>103</v>
      </c>
      <c r="E12" s="385">
        <v>7587</v>
      </c>
      <c r="F12" s="385">
        <v>4343</v>
      </c>
      <c r="G12" s="385">
        <v>9016</v>
      </c>
      <c r="H12" s="385">
        <v>11437</v>
      </c>
      <c r="I12" s="385">
        <v>5177</v>
      </c>
      <c r="J12" s="385">
        <v>2974</v>
      </c>
      <c r="K12" s="385">
        <v>15788</v>
      </c>
      <c r="L12" s="386">
        <v>20200</v>
      </c>
      <c r="M12" s="386">
        <v>25622</v>
      </c>
      <c r="N12" s="387"/>
    </row>
    <row r="13" spans="2:15" x14ac:dyDescent="0.25">
      <c r="B13" s="858"/>
      <c r="C13" s="369" t="s">
        <v>131</v>
      </c>
      <c r="D13" s="370" t="s">
        <v>16</v>
      </c>
      <c r="E13" s="388">
        <v>46</v>
      </c>
      <c r="F13" s="388">
        <v>47</v>
      </c>
      <c r="G13" s="388">
        <v>49</v>
      </c>
      <c r="H13" s="388">
        <v>50</v>
      </c>
      <c r="I13" s="388">
        <v>50</v>
      </c>
      <c r="J13" s="388">
        <v>51</v>
      </c>
      <c r="K13" s="388">
        <v>53.5</v>
      </c>
      <c r="L13" s="389">
        <v>59</v>
      </c>
      <c r="M13" s="389">
        <v>68</v>
      </c>
      <c r="N13" s="390">
        <v>76</v>
      </c>
    </row>
    <row r="14" spans="2:15" ht="3.75" customHeight="1" thickBot="1" x14ac:dyDescent="0.3">
      <c r="B14" s="859"/>
      <c r="C14" s="860"/>
      <c r="D14" s="860"/>
      <c r="E14" s="860"/>
      <c r="F14" s="860"/>
      <c r="G14" s="860"/>
      <c r="H14" s="860"/>
      <c r="I14" s="860"/>
      <c r="J14" s="860"/>
      <c r="K14" s="860"/>
      <c r="L14" s="860"/>
      <c r="M14" s="860"/>
      <c r="N14" s="861"/>
    </row>
    <row r="15" spans="2:15" ht="15.75" customHeight="1" thickBot="1" x14ac:dyDescent="0.3">
      <c r="B15" s="845" t="s">
        <v>26</v>
      </c>
      <c r="C15" s="846"/>
      <c r="D15" s="846"/>
      <c r="E15" s="846"/>
      <c r="F15" s="846"/>
      <c r="G15" s="846"/>
      <c r="H15" s="846"/>
      <c r="I15" s="846"/>
      <c r="J15" s="846"/>
      <c r="K15" s="846"/>
      <c r="L15" s="846"/>
      <c r="M15" s="846"/>
      <c r="N15" s="847"/>
    </row>
    <row r="16" spans="2:15" ht="47.25" x14ac:dyDescent="0.25">
      <c r="B16" s="391" t="s">
        <v>19</v>
      </c>
      <c r="C16" s="392" t="s">
        <v>122</v>
      </c>
      <c r="D16" s="393" t="s">
        <v>16</v>
      </c>
      <c r="E16" s="394">
        <v>85.3</v>
      </c>
      <c r="F16" s="394">
        <v>85.8</v>
      </c>
      <c r="G16" s="394">
        <v>85.8</v>
      </c>
      <c r="H16" s="394">
        <v>85.8</v>
      </c>
      <c r="I16" s="394">
        <v>85.8</v>
      </c>
      <c r="J16" s="395">
        <v>86</v>
      </c>
      <c r="K16" s="395">
        <v>86</v>
      </c>
      <c r="L16" s="396">
        <v>86.2</v>
      </c>
      <c r="M16" s="396">
        <v>86</v>
      </c>
      <c r="N16" s="397" t="s">
        <v>36</v>
      </c>
    </row>
    <row r="17" spans="2:14" ht="3.75" customHeight="1" thickBot="1" x14ac:dyDescent="0.3">
      <c r="B17" s="859"/>
      <c r="C17" s="860"/>
      <c r="D17" s="860"/>
      <c r="E17" s="860"/>
      <c r="F17" s="860"/>
      <c r="G17" s="860"/>
      <c r="H17" s="860"/>
      <c r="I17" s="860"/>
      <c r="J17" s="860"/>
      <c r="K17" s="860"/>
      <c r="L17" s="860"/>
      <c r="M17" s="860"/>
      <c r="N17" s="861"/>
    </row>
    <row r="18" spans="2:14" ht="15.75" customHeight="1" thickBot="1" x14ac:dyDescent="0.3">
      <c r="B18" s="845" t="s">
        <v>27</v>
      </c>
      <c r="C18" s="846"/>
      <c r="D18" s="846"/>
      <c r="E18" s="846"/>
      <c r="F18" s="846"/>
      <c r="G18" s="846"/>
      <c r="H18" s="846"/>
      <c r="I18" s="846"/>
      <c r="J18" s="846"/>
      <c r="K18" s="846"/>
      <c r="L18" s="846"/>
      <c r="M18" s="846"/>
      <c r="N18" s="847"/>
    </row>
    <row r="19" spans="2:14" ht="31.5" x14ac:dyDescent="0.25">
      <c r="B19" s="398" t="s">
        <v>20</v>
      </c>
      <c r="C19" s="363"/>
      <c r="D19" s="364" t="s">
        <v>16</v>
      </c>
      <c r="E19" s="399" t="s">
        <v>36</v>
      </c>
      <c r="F19" s="399" t="s">
        <v>36</v>
      </c>
      <c r="G19" s="399" t="s">
        <v>36</v>
      </c>
      <c r="H19" s="399" t="s">
        <v>36</v>
      </c>
      <c r="I19" s="399" t="s">
        <v>36</v>
      </c>
      <c r="J19" s="399" t="s">
        <v>36</v>
      </c>
      <c r="K19" s="399" t="s">
        <v>36</v>
      </c>
      <c r="L19" s="400" t="s">
        <v>36</v>
      </c>
      <c r="M19" s="400" t="s">
        <v>36</v>
      </c>
      <c r="N19" s="401" t="s">
        <v>36</v>
      </c>
    </row>
    <row r="20" spans="2:14" ht="31.5" x14ac:dyDescent="0.25">
      <c r="B20" s="391" t="s">
        <v>116</v>
      </c>
      <c r="C20" s="369"/>
      <c r="D20" s="370" t="s">
        <v>16</v>
      </c>
      <c r="E20" s="399" t="s">
        <v>36</v>
      </c>
      <c r="F20" s="399" t="s">
        <v>36</v>
      </c>
      <c r="G20" s="399" t="s">
        <v>36</v>
      </c>
      <c r="H20" s="399" t="s">
        <v>36</v>
      </c>
      <c r="I20" s="399" t="s">
        <v>36</v>
      </c>
      <c r="J20" s="399" t="s">
        <v>36</v>
      </c>
      <c r="K20" s="399" t="s">
        <v>36</v>
      </c>
      <c r="L20" s="400" t="s">
        <v>36</v>
      </c>
      <c r="M20" s="400" t="s">
        <v>36</v>
      </c>
      <c r="N20" s="401" t="s">
        <v>36</v>
      </c>
    </row>
    <row r="21" spans="2:14" ht="3.75" customHeight="1" thickBot="1" x14ac:dyDescent="0.3">
      <c r="B21" s="859"/>
      <c r="C21" s="860"/>
      <c r="D21" s="860"/>
      <c r="E21" s="860"/>
      <c r="F21" s="860"/>
      <c r="G21" s="860"/>
      <c r="H21" s="860"/>
      <c r="I21" s="860"/>
      <c r="J21" s="860"/>
      <c r="K21" s="860"/>
      <c r="L21" s="860"/>
      <c r="M21" s="860"/>
      <c r="N21" s="861"/>
    </row>
    <row r="22" spans="2:14" ht="15.75" customHeight="1" thickBot="1" x14ac:dyDescent="0.3">
      <c r="B22" s="845" t="s">
        <v>28</v>
      </c>
      <c r="C22" s="846"/>
      <c r="D22" s="846"/>
      <c r="E22" s="846"/>
      <c r="F22" s="846"/>
      <c r="G22" s="846"/>
      <c r="H22" s="846"/>
      <c r="I22" s="846"/>
      <c r="J22" s="846"/>
      <c r="K22" s="846"/>
      <c r="L22" s="846"/>
      <c r="M22" s="846"/>
      <c r="N22" s="847"/>
    </row>
    <row r="23" spans="2:14" ht="31.5" x14ac:dyDescent="0.25">
      <c r="B23" s="855" t="s">
        <v>128</v>
      </c>
      <c r="C23" s="363"/>
      <c r="D23" s="364" t="s">
        <v>181</v>
      </c>
      <c r="E23" s="722">
        <v>2.13</v>
      </c>
      <c r="F23" s="365">
        <v>2.27</v>
      </c>
      <c r="G23" s="365">
        <v>2.2599999999999998</v>
      </c>
      <c r="H23" s="365">
        <v>2.41</v>
      </c>
      <c r="I23" s="365">
        <v>2.58</v>
      </c>
      <c r="J23" s="365" t="s">
        <v>36</v>
      </c>
      <c r="K23" s="562" t="s">
        <v>36</v>
      </c>
      <c r="L23" s="402" t="s">
        <v>36</v>
      </c>
      <c r="M23" s="402" t="s">
        <v>36</v>
      </c>
      <c r="N23" s="358" t="s">
        <v>36</v>
      </c>
    </row>
    <row r="24" spans="2:14" x14ac:dyDescent="0.25">
      <c r="B24" s="856"/>
      <c r="C24" s="369" t="s">
        <v>210</v>
      </c>
      <c r="D24" s="370" t="s">
        <v>16</v>
      </c>
      <c r="E24" s="404">
        <v>46</v>
      </c>
      <c r="F24" s="372">
        <v>47</v>
      </c>
      <c r="G24" s="372">
        <v>49</v>
      </c>
      <c r="H24" s="372">
        <v>50</v>
      </c>
      <c r="I24" s="372">
        <v>50</v>
      </c>
      <c r="J24" s="372">
        <v>51</v>
      </c>
      <c r="K24" s="372">
        <v>53.5</v>
      </c>
      <c r="L24" s="373">
        <v>59</v>
      </c>
      <c r="M24" s="373">
        <v>68</v>
      </c>
      <c r="N24" s="374">
        <v>76</v>
      </c>
    </row>
    <row r="25" spans="2:14" ht="47.25" x14ac:dyDescent="0.25">
      <c r="B25" s="405" t="s">
        <v>21</v>
      </c>
      <c r="C25" s="369"/>
      <c r="D25" s="370" t="s">
        <v>16</v>
      </c>
      <c r="E25" s="371" t="s">
        <v>36</v>
      </c>
      <c r="F25" s="371" t="s">
        <v>36</v>
      </c>
      <c r="G25" s="371" t="s">
        <v>36</v>
      </c>
      <c r="H25" s="371" t="s">
        <v>36</v>
      </c>
      <c r="I25" s="371">
        <v>3.3</v>
      </c>
      <c r="J25" s="371" t="s">
        <v>36</v>
      </c>
      <c r="K25" s="371" t="s">
        <v>36</v>
      </c>
      <c r="L25" s="406" t="s">
        <v>36</v>
      </c>
      <c r="M25" s="406" t="s">
        <v>36</v>
      </c>
      <c r="N25" s="407" t="s">
        <v>36</v>
      </c>
    </row>
    <row r="26" spans="2:14" ht="3.75" customHeight="1" thickBot="1" x14ac:dyDescent="0.3">
      <c r="B26" s="859"/>
      <c r="C26" s="860"/>
      <c r="D26" s="860"/>
      <c r="E26" s="860"/>
      <c r="F26" s="860"/>
      <c r="G26" s="860"/>
      <c r="H26" s="860"/>
      <c r="I26" s="860"/>
      <c r="J26" s="860"/>
      <c r="K26" s="860"/>
      <c r="L26" s="860"/>
      <c r="M26" s="860"/>
      <c r="N26" s="861"/>
    </row>
    <row r="27" spans="2:14" ht="27" customHeight="1" thickBot="1" x14ac:dyDescent="0.3">
      <c r="B27" s="845" t="s">
        <v>29</v>
      </c>
      <c r="C27" s="846"/>
      <c r="D27" s="846"/>
      <c r="E27" s="846"/>
      <c r="F27" s="846"/>
      <c r="G27" s="846"/>
      <c r="H27" s="846"/>
      <c r="I27" s="846"/>
      <c r="J27" s="846"/>
      <c r="K27" s="846"/>
      <c r="L27" s="846"/>
      <c r="M27" s="846"/>
      <c r="N27" s="847"/>
    </row>
    <row r="28" spans="2:14" ht="31.5" x14ac:dyDescent="0.25">
      <c r="B28" s="391" t="s">
        <v>696</v>
      </c>
      <c r="C28" s="363"/>
      <c r="D28" s="364" t="s">
        <v>16</v>
      </c>
      <c r="E28" s="365" t="s">
        <v>36</v>
      </c>
      <c r="F28" s="365" t="s">
        <v>36</v>
      </c>
      <c r="G28" s="365">
        <v>16</v>
      </c>
      <c r="H28" s="365" t="s">
        <v>36</v>
      </c>
      <c r="I28" s="365" t="s">
        <v>36</v>
      </c>
      <c r="J28" s="365">
        <v>19</v>
      </c>
      <c r="K28" s="365" t="s">
        <v>36</v>
      </c>
      <c r="L28" s="402" t="s">
        <v>36</v>
      </c>
      <c r="M28" s="402" t="s">
        <v>36</v>
      </c>
      <c r="N28" s="358" t="s">
        <v>36</v>
      </c>
    </row>
    <row r="29" spans="2:14" ht="47.25" x14ac:dyDescent="0.25">
      <c r="B29" s="408" t="s">
        <v>22</v>
      </c>
      <c r="C29" s="369" t="s">
        <v>184</v>
      </c>
      <c r="D29" s="862" t="s">
        <v>132</v>
      </c>
      <c r="E29" s="863"/>
      <c r="F29" s="863"/>
      <c r="G29" s="863"/>
      <c r="H29" s="863"/>
      <c r="I29" s="863"/>
      <c r="J29" s="863"/>
      <c r="K29" s="863"/>
      <c r="L29" s="863"/>
      <c r="M29" s="863"/>
      <c r="N29" s="864"/>
    </row>
    <row r="30" spans="2:14" ht="3.75" customHeight="1" thickBot="1" x14ac:dyDescent="0.3">
      <c r="B30" s="859"/>
      <c r="C30" s="860"/>
      <c r="D30" s="860"/>
      <c r="E30" s="860"/>
      <c r="F30" s="860"/>
      <c r="G30" s="860"/>
      <c r="H30" s="860"/>
      <c r="I30" s="860"/>
      <c r="J30" s="860"/>
      <c r="K30" s="860"/>
      <c r="L30" s="860"/>
      <c r="M30" s="860"/>
      <c r="N30" s="861"/>
    </row>
    <row r="31" spans="2:14" ht="23.25" customHeight="1" thickBot="1" x14ac:dyDescent="0.3">
      <c r="B31" s="845" t="s">
        <v>30</v>
      </c>
      <c r="C31" s="846"/>
      <c r="D31" s="846"/>
      <c r="E31" s="846"/>
      <c r="F31" s="846"/>
      <c r="G31" s="846"/>
      <c r="H31" s="846"/>
      <c r="I31" s="846"/>
      <c r="J31" s="846"/>
      <c r="K31" s="846"/>
      <c r="L31" s="846"/>
      <c r="M31" s="846"/>
      <c r="N31" s="847"/>
    </row>
    <row r="32" spans="2:14" ht="31.5" x14ac:dyDescent="0.25">
      <c r="B32" s="403" t="s">
        <v>123</v>
      </c>
      <c r="C32" s="363" t="s">
        <v>139</v>
      </c>
      <c r="D32" s="409" t="s">
        <v>103</v>
      </c>
      <c r="E32" s="399">
        <v>3</v>
      </c>
      <c r="F32" s="399">
        <v>3</v>
      </c>
      <c r="G32" s="399">
        <v>3</v>
      </c>
      <c r="H32" s="399">
        <v>3</v>
      </c>
      <c r="I32" s="399">
        <v>3</v>
      </c>
      <c r="J32" s="399">
        <v>3</v>
      </c>
      <c r="K32" s="399">
        <v>3</v>
      </c>
      <c r="L32" s="400">
        <v>3</v>
      </c>
      <c r="M32" s="400">
        <v>3</v>
      </c>
      <c r="N32" s="401">
        <v>3</v>
      </c>
    </row>
    <row r="33" spans="2:14" ht="3.75" customHeight="1" thickBot="1" x14ac:dyDescent="0.3">
      <c r="B33" s="859"/>
      <c r="C33" s="860"/>
      <c r="D33" s="860"/>
      <c r="E33" s="860"/>
      <c r="F33" s="860"/>
      <c r="G33" s="860"/>
      <c r="H33" s="860"/>
      <c r="I33" s="860"/>
      <c r="J33" s="860"/>
      <c r="K33" s="860"/>
      <c r="L33" s="860"/>
      <c r="M33" s="860"/>
      <c r="N33" s="861"/>
    </row>
    <row r="34" spans="2:14" ht="39.6" customHeight="1" thickBot="1" x14ac:dyDescent="0.3">
      <c r="B34" s="845" t="s">
        <v>170</v>
      </c>
      <c r="C34" s="846"/>
      <c r="D34" s="846"/>
      <c r="E34" s="846"/>
      <c r="F34" s="846"/>
      <c r="G34" s="846"/>
      <c r="H34" s="846"/>
      <c r="I34" s="846"/>
      <c r="J34" s="846"/>
      <c r="K34" s="846"/>
      <c r="L34" s="846"/>
      <c r="M34" s="846"/>
      <c r="N34" s="847"/>
    </row>
    <row r="35" spans="2:14" ht="47.25" x14ac:dyDescent="0.25">
      <c r="B35" s="403" t="s">
        <v>23</v>
      </c>
      <c r="C35" s="363"/>
      <c r="D35" s="364" t="s">
        <v>187</v>
      </c>
      <c r="E35" s="410">
        <v>752.36300000000006</v>
      </c>
      <c r="F35" s="410">
        <v>316.69</v>
      </c>
      <c r="G35" s="410">
        <v>1430</v>
      </c>
      <c r="H35" s="410">
        <v>2535.2109999999998</v>
      </c>
      <c r="I35" s="410">
        <v>2804.076</v>
      </c>
      <c r="J35" s="410">
        <v>1577.8320000000001</v>
      </c>
      <c r="K35" s="411">
        <v>0</v>
      </c>
      <c r="L35" s="412">
        <v>106.084</v>
      </c>
      <c r="M35" s="412" t="s">
        <v>36</v>
      </c>
      <c r="N35" s="413" t="s">
        <v>36</v>
      </c>
    </row>
    <row r="36" spans="2:14" ht="3.75" customHeight="1" thickBot="1" x14ac:dyDescent="0.3">
      <c r="B36" s="859"/>
      <c r="C36" s="860"/>
      <c r="D36" s="860"/>
      <c r="E36" s="860"/>
      <c r="F36" s="860"/>
      <c r="G36" s="860"/>
      <c r="H36" s="860"/>
      <c r="I36" s="860"/>
      <c r="J36" s="860"/>
      <c r="K36" s="860"/>
      <c r="L36" s="860"/>
      <c r="M36" s="860"/>
      <c r="N36" s="861"/>
    </row>
    <row r="37" spans="2:14" ht="27" customHeight="1" thickBot="1" x14ac:dyDescent="0.3">
      <c r="B37" s="845" t="s">
        <v>171</v>
      </c>
      <c r="C37" s="846"/>
      <c r="D37" s="846"/>
      <c r="E37" s="846"/>
      <c r="F37" s="846"/>
      <c r="G37" s="846"/>
      <c r="H37" s="846"/>
      <c r="I37" s="846"/>
      <c r="J37" s="846"/>
      <c r="K37" s="846"/>
      <c r="L37" s="846"/>
      <c r="M37" s="846"/>
      <c r="N37" s="847"/>
    </row>
    <row r="38" spans="2:14" ht="63.75" thickBot="1" x14ac:dyDescent="0.3">
      <c r="B38" s="563" t="s">
        <v>24</v>
      </c>
      <c r="C38" s="564" t="s">
        <v>140</v>
      </c>
      <c r="D38" s="565" t="s">
        <v>16</v>
      </c>
      <c r="E38" s="566" t="s">
        <v>36</v>
      </c>
      <c r="F38" s="566" t="s">
        <v>36</v>
      </c>
      <c r="G38" s="566" t="s">
        <v>36</v>
      </c>
      <c r="H38" s="566">
        <v>0.15</v>
      </c>
      <c r="I38" s="566">
        <v>0.25</v>
      </c>
      <c r="J38" s="567">
        <v>0</v>
      </c>
      <c r="K38" s="567">
        <v>0</v>
      </c>
      <c r="L38" s="568">
        <v>0</v>
      </c>
      <c r="M38" s="568" t="s">
        <v>36</v>
      </c>
      <c r="N38" s="569" t="s">
        <v>36</v>
      </c>
    </row>
    <row r="39" spans="2:14" ht="25.5" customHeight="1" x14ac:dyDescent="0.25">
      <c r="B39" s="843" t="s">
        <v>200</v>
      </c>
      <c r="C39" s="844"/>
      <c r="D39" s="844"/>
      <c r="E39" s="844"/>
      <c r="F39" s="844"/>
      <c r="G39" s="844"/>
      <c r="H39" s="844"/>
      <c r="I39" s="844"/>
      <c r="J39" s="844"/>
      <c r="K39" s="844"/>
      <c r="L39" s="844"/>
      <c r="M39" s="844"/>
      <c r="N39" s="844"/>
    </row>
    <row r="40" spans="2:14" ht="20.25" customHeight="1" x14ac:dyDescent="0.25">
      <c r="B40" s="414"/>
      <c r="C40" s="414"/>
      <c r="D40" s="415"/>
    </row>
    <row r="41" spans="2:14" ht="19.5" customHeight="1" x14ac:dyDescent="0.25"/>
    <row r="42" spans="2:14" ht="23.45" customHeight="1" x14ac:dyDescent="0.25"/>
    <row r="43" spans="2:14" ht="22.15" customHeight="1" x14ac:dyDescent="0.25"/>
    <row r="44" spans="2:14" ht="20.45" customHeight="1" x14ac:dyDescent="0.25"/>
    <row r="45" spans="2:14" ht="24.75" customHeight="1" x14ac:dyDescent="0.25"/>
    <row r="46" spans="2:14" ht="74.25" customHeight="1" x14ac:dyDescent="0.25"/>
  </sheetData>
  <mergeCells count="24">
    <mergeCell ref="B36:N36"/>
    <mergeCell ref="B14:N14"/>
    <mergeCell ref="B33:N33"/>
    <mergeCell ref="B22:N22"/>
    <mergeCell ref="B18:N18"/>
    <mergeCell ref="B26:N26"/>
    <mergeCell ref="B30:N30"/>
    <mergeCell ref="D29:N29"/>
    <mergeCell ref="B1:N1"/>
    <mergeCell ref="B39:N39"/>
    <mergeCell ref="B34:N34"/>
    <mergeCell ref="B31:N31"/>
    <mergeCell ref="B27:N27"/>
    <mergeCell ref="B2:B3"/>
    <mergeCell ref="C2:C3"/>
    <mergeCell ref="D2:D3"/>
    <mergeCell ref="B4:N4"/>
    <mergeCell ref="E2:N2"/>
    <mergeCell ref="B23:B24"/>
    <mergeCell ref="B5:B13"/>
    <mergeCell ref="B15:N15"/>
    <mergeCell ref="B17:N17"/>
    <mergeCell ref="B21:N21"/>
    <mergeCell ref="B37:N37"/>
  </mergeCells>
  <phoneticPr fontId="6" type="noConversion"/>
  <pageMargins left="0.7" right="0.7" top="0.75" bottom="0.75" header="0.3" footer="0.3"/>
  <pageSetup scale="5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16805-8A1C-4138-8A53-959632D8F7C3}">
  <sheetPr>
    <pageSetUpPr fitToPage="1"/>
  </sheetPr>
  <dimension ref="B1:O25"/>
  <sheetViews>
    <sheetView zoomScale="70" zoomScaleNormal="70" workbookViewId="0">
      <pane ySplit="3" topLeftCell="A9" activePane="bottomLeft" state="frozen"/>
      <selection pane="bottomLeft" activeCell="B9" sqref="B9:B10"/>
    </sheetView>
  </sheetViews>
  <sheetFormatPr defaultRowHeight="18.75" x14ac:dyDescent="0.3"/>
  <cols>
    <col min="1" max="1" width="9.140625" style="44"/>
    <col min="2" max="2" width="58.140625" style="44" customWidth="1"/>
    <col min="3" max="3" width="37.7109375" style="226" customWidth="1"/>
    <col min="4" max="4" width="13.5703125" style="179" customWidth="1"/>
    <col min="5" max="14" width="13.7109375" style="179" customWidth="1"/>
    <col min="15" max="15" width="35.42578125" style="44" customWidth="1"/>
    <col min="16" max="16384" width="9.140625" style="44"/>
  </cols>
  <sheetData>
    <row r="1" spans="2:15" ht="23.25" customHeight="1" thickBot="1" x14ac:dyDescent="0.35">
      <c r="B1" s="865" t="s">
        <v>118</v>
      </c>
      <c r="C1" s="865"/>
      <c r="D1" s="865"/>
      <c r="E1" s="865"/>
      <c r="F1" s="865"/>
      <c r="G1" s="865"/>
      <c r="H1" s="865"/>
      <c r="I1" s="865"/>
      <c r="J1" s="865"/>
      <c r="K1" s="865"/>
      <c r="L1" s="865"/>
      <c r="M1" s="865"/>
      <c r="N1" s="865"/>
    </row>
    <row r="2" spans="2:15" x14ac:dyDescent="0.3">
      <c r="B2" s="873" t="s">
        <v>0</v>
      </c>
      <c r="C2" s="878" t="s">
        <v>1</v>
      </c>
      <c r="D2" s="880" t="s">
        <v>15</v>
      </c>
      <c r="E2" s="882" t="s">
        <v>14</v>
      </c>
      <c r="F2" s="883"/>
      <c r="G2" s="883"/>
      <c r="H2" s="883"/>
      <c r="I2" s="883"/>
      <c r="J2" s="883"/>
      <c r="K2" s="883"/>
      <c r="L2" s="883"/>
      <c r="M2" s="883"/>
      <c r="N2" s="884"/>
    </row>
    <row r="3" spans="2:15" ht="24.95" customHeight="1" thickBot="1" x14ac:dyDescent="0.35">
      <c r="B3" s="874"/>
      <c r="C3" s="879"/>
      <c r="D3" s="881"/>
      <c r="E3" s="217">
        <v>2015</v>
      </c>
      <c r="F3" s="217">
        <v>2016</v>
      </c>
      <c r="G3" s="217">
        <v>2017</v>
      </c>
      <c r="H3" s="217">
        <v>2018</v>
      </c>
      <c r="I3" s="217">
        <v>2019</v>
      </c>
      <c r="J3" s="217">
        <v>2020</v>
      </c>
      <c r="K3" s="217">
        <v>2021</v>
      </c>
      <c r="L3" s="218">
        <v>2022</v>
      </c>
      <c r="M3" s="570">
        <v>2023</v>
      </c>
      <c r="N3" s="219">
        <v>2024</v>
      </c>
    </row>
    <row r="4" spans="2:15" ht="15" customHeight="1" thickBot="1" x14ac:dyDescent="0.35">
      <c r="B4" s="757" t="s">
        <v>110</v>
      </c>
      <c r="C4" s="758"/>
      <c r="D4" s="758"/>
      <c r="E4" s="758"/>
      <c r="F4" s="758"/>
      <c r="G4" s="758"/>
      <c r="H4" s="758"/>
      <c r="I4" s="758"/>
      <c r="J4" s="758"/>
      <c r="K4" s="758"/>
      <c r="L4" s="758"/>
      <c r="M4" s="758"/>
      <c r="N4" s="178"/>
    </row>
    <row r="5" spans="2:15" ht="72" customHeight="1" x14ac:dyDescent="0.3">
      <c r="B5" s="80" t="s">
        <v>104</v>
      </c>
      <c r="C5" s="220"/>
      <c r="D5" s="89" t="s">
        <v>16</v>
      </c>
      <c r="E5" s="426">
        <v>89.8</v>
      </c>
      <c r="F5" s="426">
        <v>90.1</v>
      </c>
      <c r="G5" s="426">
        <v>90.4</v>
      </c>
      <c r="H5" s="426">
        <v>90.8</v>
      </c>
      <c r="I5" s="426">
        <v>91.1</v>
      </c>
      <c r="J5" s="110">
        <v>91.2</v>
      </c>
      <c r="K5" s="110">
        <v>91.4</v>
      </c>
      <c r="L5" s="111">
        <v>91.8</v>
      </c>
      <c r="M5" s="571">
        <v>92.2</v>
      </c>
      <c r="N5" s="427">
        <v>99</v>
      </c>
      <c r="O5" s="221"/>
    </row>
    <row r="6" spans="2:15" ht="94.5" thickBot="1" x14ac:dyDescent="0.35">
      <c r="B6" s="173" t="s">
        <v>105</v>
      </c>
      <c r="C6" s="225" t="s">
        <v>141</v>
      </c>
      <c r="D6" s="84" t="s">
        <v>16</v>
      </c>
      <c r="E6" s="576">
        <v>71.854653110790636</v>
      </c>
      <c r="F6" s="128">
        <v>74.253770834749972</v>
      </c>
      <c r="G6" s="128">
        <v>76.652888558709307</v>
      </c>
      <c r="H6" s="128">
        <v>79.052006282668643</v>
      </c>
      <c r="I6" s="128">
        <v>81.451124006627964</v>
      </c>
      <c r="J6" s="128">
        <v>83.8502417305873</v>
      </c>
      <c r="K6" s="128">
        <v>86.249359454546635</v>
      </c>
      <c r="L6" s="527">
        <v>88.648477178505971</v>
      </c>
      <c r="M6" s="577" t="s">
        <v>36</v>
      </c>
      <c r="N6" s="578"/>
      <c r="O6" s="222"/>
    </row>
    <row r="7" spans="2:15" ht="3.75" customHeight="1" thickBot="1" x14ac:dyDescent="0.35">
      <c r="B7" s="866"/>
      <c r="C7" s="867"/>
      <c r="D7" s="867"/>
      <c r="E7" s="867"/>
      <c r="F7" s="867"/>
      <c r="G7" s="867"/>
      <c r="H7" s="867"/>
      <c r="I7" s="867"/>
      <c r="J7" s="867"/>
      <c r="K7" s="867"/>
      <c r="L7" s="867"/>
      <c r="M7" s="867"/>
      <c r="N7" s="868"/>
    </row>
    <row r="8" spans="2:15" ht="24.75" customHeight="1" thickBot="1" x14ac:dyDescent="0.35">
      <c r="B8" s="869" t="s">
        <v>111</v>
      </c>
      <c r="C8" s="870"/>
      <c r="D8" s="870"/>
      <c r="E8" s="870"/>
      <c r="F8" s="870"/>
      <c r="G8" s="870"/>
      <c r="H8" s="870"/>
      <c r="I8" s="870"/>
      <c r="J8" s="870"/>
      <c r="K8" s="870"/>
      <c r="L8" s="870"/>
      <c r="M8" s="870"/>
      <c r="N8" s="871"/>
    </row>
    <row r="9" spans="2:15" ht="72" customHeight="1" x14ac:dyDescent="0.3">
      <c r="B9" s="1049" t="s">
        <v>106</v>
      </c>
      <c r="C9" s="223"/>
      <c r="D9" s="255" t="s">
        <v>16</v>
      </c>
      <c r="E9" s="257">
        <v>25.022291517664534</v>
      </c>
      <c r="F9" s="256">
        <v>21.660808483413074</v>
      </c>
      <c r="G9" s="256">
        <v>21.79388773041979</v>
      </c>
      <c r="H9" s="256">
        <v>16.628086042344371</v>
      </c>
      <c r="I9" s="256">
        <v>11.392451945747816</v>
      </c>
      <c r="J9" s="256">
        <v>12.224365578736561</v>
      </c>
      <c r="K9" s="256">
        <v>12.144080504616303</v>
      </c>
      <c r="L9" s="346">
        <v>10.641782554725591</v>
      </c>
      <c r="M9" s="572">
        <v>3</v>
      </c>
      <c r="N9" s="424">
        <v>3</v>
      </c>
    </row>
    <row r="10" spans="2:15" ht="72" customHeight="1" thickBot="1" x14ac:dyDescent="0.35">
      <c r="B10" s="961"/>
      <c r="C10" s="579" t="s">
        <v>142</v>
      </c>
      <c r="D10" s="85" t="s">
        <v>16</v>
      </c>
      <c r="E10" s="128">
        <v>6.5588803165265928</v>
      </c>
      <c r="F10" s="128">
        <v>7.4291834436254049</v>
      </c>
      <c r="G10" s="128">
        <v>7.4393195279768358</v>
      </c>
      <c r="H10" s="128">
        <v>3.3044207534704593</v>
      </c>
      <c r="I10" s="128">
        <v>3.6066862257799954</v>
      </c>
      <c r="J10" s="128">
        <v>3.1857831636313199</v>
      </c>
      <c r="K10" s="128">
        <v>2.8639761488272892</v>
      </c>
      <c r="L10" s="527">
        <v>2.82390946995055</v>
      </c>
      <c r="M10" s="580">
        <v>3</v>
      </c>
      <c r="N10" s="581">
        <v>5</v>
      </c>
    </row>
    <row r="11" spans="2:15" ht="3.75" customHeight="1" thickBot="1" x14ac:dyDescent="0.35">
      <c r="B11" s="866"/>
      <c r="C11" s="867"/>
      <c r="D11" s="867"/>
      <c r="E11" s="867"/>
      <c r="F11" s="867"/>
      <c r="G11" s="867"/>
      <c r="H11" s="867"/>
      <c r="I11" s="867"/>
      <c r="J11" s="867"/>
      <c r="K11" s="867"/>
      <c r="L11" s="867"/>
      <c r="M11" s="867"/>
      <c r="N11" s="868"/>
    </row>
    <row r="12" spans="2:15" ht="17.25" customHeight="1" thickBot="1" x14ac:dyDescent="0.35">
      <c r="B12" s="875" t="s">
        <v>112</v>
      </c>
      <c r="C12" s="876"/>
      <c r="D12" s="876"/>
      <c r="E12" s="876"/>
      <c r="F12" s="876"/>
      <c r="G12" s="876"/>
      <c r="H12" s="876"/>
      <c r="I12" s="876"/>
      <c r="J12" s="876"/>
      <c r="K12" s="876"/>
      <c r="L12" s="876"/>
      <c r="M12" s="876"/>
      <c r="N12" s="877"/>
    </row>
    <row r="13" spans="2:15" ht="106.5" customHeight="1" thickBot="1" x14ac:dyDescent="0.35">
      <c r="B13" s="177" t="s">
        <v>107</v>
      </c>
      <c r="C13" s="224"/>
      <c r="D13" s="582" t="s">
        <v>175</v>
      </c>
      <c r="E13" s="583">
        <v>4</v>
      </c>
      <c r="F13" s="583">
        <v>4.1399999999999997</v>
      </c>
      <c r="G13" s="583">
        <v>3.95</v>
      </c>
      <c r="H13" s="583">
        <v>3.86</v>
      </c>
      <c r="I13" s="583">
        <v>3.98</v>
      </c>
      <c r="J13" s="583">
        <v>2.65</v>
      </c>
      <c r="K13" s="584" t="s">
        <v>36</v>
      </c>
      <c r="L13" s="585" t="s">
        <v>36</v>
      </c>
      <c r="M13" s="586" t="s">
        <v>36</v>
      </c>
      <c r="N13" s="587" t="s">
        <v>36</v>
      </c>
    </row>
    <row r="14" spans="2:15" ht="3.75" customHeight="1" thickBot="1" x14ac:dyDescent="0.35">
      <c r="B14" s="866"/>
      <c r="C14" s="867"/>
      <c r="D14" s="867"/>
      <c r="E14" s="867"/>
      <c r="F14" s="867"/>
      <c r="G14" s="867"/>
      <c r="H14" s="867"/>
      <c r="I14" s="867"/>
      <c r="J14" s="867"/>
      <c r="K14" s="867"/>
      <c r="L14" s="867"/>
      <c r="M14" s="867"/>
      <c r="N14" s="868"/>
    </row>
    <row r="15" spans="2:15" ht="37.5" customHeight="1" thickBot="1" x14ac:dyDescent="0.35">
      <c r="B15" s="875" t="s">
        <v>113</v>
      </c>
      <c r="C15" s="876"/>
      <c r="D15" s="876"/>
      <c r="E15" s="876"/>
      <c r="F15" s="876"/>
      <c r="G15" s="876"/>
      <c r="H15" s="876"/>
      <c r="I15" s="876"/>
      <c r="J15" s="876"/>
      <c r="K15" s="876"/>
      <c r="L15" s="876"/>
      <c r="M15" s="876"/>
      <c r="N15" s="877"/>
    </row>
    <row r="16" spans="2:15" ht="81" customHeight="1" thickBot="1" x14ac:dyDescent="0.35">
      <c r="B16" s="79" t="s">
        <v>108</v>
      </c>
      <c r="C16" s="224"/>
      <c r="D16" s="588" t="s">
        <v>187</v>
      </c>
      <c r="E16" s="589">
        <v>692.06799999999998</v>
      </c>
      <c r="F16" s="589">
        <v>477.822</v>
      </c>
      <c r="G16" s="589">
        <v>2485.8159999999998</v>
      </c>
      <c r="H16" s="589">
        <v>2341.0650000000001</v>
      </c>
      <c r="I16" s="589">
        <v>3630.54</v>
      </c>
      <c r="J16" s="589">
        <v>1878.452</v>
      </c>
      <c r="K16" s="589">
        <v>2086.67</v>
      </c>
      <c r="L16" s="590">
        <v>1058.011</v>
      </c>
      <c r="M16" s="591" t="s">
        <v>36</v>
      </c>
      <c r="N16" s="592" t="s">
        <v>36</v>
      </c>
    </row>
    <row r="17" spans="2:14" ht="3.75" customHeight="1" thickBot="1" x14ac:dyDescent="0.35">
      <c r="B17" s="866"/>
      <c r="C17" s="867"/>
      <c r="D17" s="867"/>
      <c r="E17" s="867"/>
      <c r="F17" s="867"/>
      <c r="G17" s="867"/>
      <c r="H17" s="867"/>
      <c r="I17" s="867"/>
      <c r="J17" s="867"/>
      <c r="K17" s="867"/>
      <c r="L17" s="867"/>
      <c r="M17" s="867"/>
      <c r="N17" s="868"/>
    </row>
    <row r="18" spans="2:14" ht="45.75" customHeight="1" thickBot="1" x14ac:dyDescent="0.35">
      <c r="B18" s="875" t="s">
        <v>114</v>
      </c>
      <c r="C18" s="876"/>
      <c r="D18" s="876"/>
      <c r="E18" s="876"/>
      <c r="F18" s="876"/>
      <c r="G18" s="876"/>
      <c r="H18" s="876"/>
      <c r="I18" s="876"/>
      <c r="J18" s="876"/>
      <c r="K18" s="876"/>
      <c r="L18" s="876"/>
      <c r="M18" s="876"/>
      <c r="N18" s="877"/>
    </row>
    <row r="19" spans="2:14" ht="45.75" customHeight="1" x14ac:dyDescent="0.3">
      <c r="B19" s="872" t="s">
        <v>109</v>
      </c>
      <c r="C19" s="220" t="s">
        <v>214</v>
      </c>
      <c r="D19" s="88" t="s">
        <v>213</v>
      </c>
      <c r="E19" s="417">
        <v>4.3984987267952975E-2</v>
      </c>
      <c r="F19" s="417">
        <v>0.39352843669600851</v>
      </c>
      <c r="G19" s="417">
        <v>2.7933471287850287</v>
      </c>
      <c r="H19" s="417">
        <v>5.4263739666450146</v>
      </c>
      <c r="I19" s="417">
        <v>7.5062632498865005</v>
      </c>
      <c r="J19" s="417">
        <v>8.0090771022690976</v>
      </c>
      <c r="K19" s="417">
        <v>8.7935550823258932</v>
      </c>
      <c r="L19" s="418">
        <v>9.6781342427745933</v>
      </c>
      <c r="M19" s="573" t="s">
        <v>36</v>
      </c>
      <c r="N19" s="419" t="s">
        <v>36</v>
      </c>
    </row>
    <row r="20" spans="2:14" ht="45.75" customHeight="1" x14ac:dyDescent="0.3">
      <c r="B20" s="872"/>
      <c r="C20" s="225" t="s">
        <v>617</v>
      </c>
      <c r="D20" s="84" t="s">
        <v>124</v>
      </c>
      <c r="E20" s="158">
        <v>116.06296666666668</v>
      </c>
      <c r="F20" s="158">
        <v>50.68033333333333</v>
      </c>
      <c r="G20" s="158">
        <v>58.413999999999994</v>
      </c>
      <c r="H20" s="158">
        <v>82.405000000000001</v>
      </c>
      <c r="I20" s="158">
        <v>142.05452</v>
      </c>
      <c r="J20" s="158">
        <v>164.33382416666666</v>
      </c>
      <c r="K20" s="158">
        <v>31.166666666666668</v>
      </c>
      <c r="L20" s="420">
        <v>66.366666666666674</v>
      </c>
      <c r="M20" s="420" t="s">
        <v>36</v>
      </c>
      <c r="N20" s="421" t="s">
        <v>36</v>
      </c>
    </row>
    <row r="21" spans="2:14" ht="45.75" customHeight="1" x14ac:dyDescent="0.3">
      <c r="B21" s="872"/>
      <c r="C21" s="225" t="s">
        <v>616</v>
      </c>
      <c r="D21" s="84" t="s">
        <v>124</v>
      </c>
      <c r="E21" s="158">
        <v>697.04919999999993</v>
      </c>
      <c r="F21" s="158">
        <v>59.544000000000004</v>
      </c>
      <c r="G21" s="158">
        <v>44.179999999999993</v>
      </c>
      <c r="H21" s="158">
        <v>264.28800000000001</v>
      </c>
      <c r="I21" s="158">
        <v>209.05308600000001</v>
      </c>
      <c r="J21" s="158">
        <v>435.34122600000001</v>
      </c>
      <c r="K21" s="158">
        <v>104.81</v>
      </c>
      <c r="L21" s="420">
        <v>37.200000000000003</v>
      </c>
      <c r="M21" s="418" t="s">
        <v>36</v>
      </c>
      <c r="N21" s="421" t="s">
        <v>36</v>
      </c>
    </row>
    <row r="22" spans="2:14" ht="45.75" customHeight="1" x14ac:dyDescent="0.3">
      <c r="B22" s="872"/>
      <c r="C22" s="225" t="s">
        <v>615</v>
      </c>
      <c r="D22" s="84" t="s">
        <v>124</v>
      </c>
      <c r="E22" s="30">
        <v>24.2</v>
      </c>
      <c r="F22" s="128">
        <v>18.033059000000002</v>
      </c>
      <c r="G22" s="128">
        <v>11.938906000000003</v>
      </c>
      <c r="H22" s="128">
        <v>9.1327889999999989</v>
      </c>
      <c r="I22" s="30">
        <v>12.8</v>
      </c>
      <c r="J22" s="128">
        <v>14</v>
      </c>
      <c r="K22" s="30">
        <v>13.8</v>
      </c>
      <c r="L22" s="342">
        <v>3.4</v>
      </c>
      <c r="M22" s="418" t="s">
        <v>36</v>
      </c>
      <c r="N22" s="422" t="s">
        <v>36</v>
      </c>
    </row>
    <row r="23" spans="2:14" ht="45.75" customHeight="1" thickBot="1" x14ac:dyDescent="0.35">
      <c r="B23" s="872"/>
      <c r="C23" s="225" t="s">
        <v>205</v>
      </c>
      <c r="D23" s="84" t="s">
        <v>16</v>
      </c>
      <c r="E23" s="423">
        <v>0.39091476409999998</v>
      </c>
      <c r="F23" s="423">
        <v>0.64306808583302699</v>
      </c>
      <c r="G23" s="423">
        <v>0.92953189628894595</v>
      </c>
      <c r="H23" s="423">
        <v>11.154483170000001</v>
      </c>
      <c r="I23" s="423">
        <v>18.97103675</v>
      </c>
      <c r="J23" s="423">
        <v>25.865508609999999</v>
      </c>
      <c r="K23" s="423">
        <v>31.613230770000001</v>
      </c>
      <c r="L23" s="206">
        <v>36.864160230000003</v>
      </c>
      <c r="M23" s="574" t="s">
        <v>36</v>
      </c>
      <c r="N23" s="422" t="s">
        <v>36</v>
      </c>
    </row>
    <row r="24" spans="2:14" ht="29.45" customHeight="1" thickBot="1" x14ac:dyDescent="0.35">
      <c r="B24" s="740" t="s">
        <v>206</v>
      </c>
      <c r="C24" s="741"/>
      <c r="D24" s="741"/>
      <c r="E24" s="741"/>
      <c r="F24" s="741"/>
      <c r="G24" s="741"/>
      <c r="H24" s="741"/>
      <c r="I24" s="741"/>
      <c r="J24" s="741"/>
      <c r="K24" s="741"/>
      <c r="L24" s="741"/>
      <c r="M24" s="741"/>
      <c r="N24" s="742"/>
    </row>
    <row r="25" spans="2:14" ht="21.6" customHeight="1" x14ac:dyDescent="0.3"/>
  </sheetData>
  <mergeCells count="17">
    <mergeCell ref="B24:N24"/>
    <mergeCell ref="B18:N18"/>
    <mergeCell ref="B17:N17"/>
    <mergeCell ref="B15:N15"/>
    <mergeCell ref="C2:C3"/>
    <mergeCell ref="D2:D3"/>
    <mergeCell ref="B14:N14"/>
    <mergeCell ref="B12:N12"/>
    <mergeCell ref="E2:N2"/>
    <mergeCell ref="B9:B10"/>
    <mergeCell ref="B1:N1"/>
    <mergeCell ref="B7:N7"/>
    <mergeCell ref="B8:N8"/>
    <mergeCell ref="B11:N11"/>
    <mergeCell ref="B19:B23"/>
    <mergeCell ref="B4:M4"/>
    <mergeCell ref="B2:B3"/>
  </mergeCells>
  <pageMargins left="0.25" right="0.25" top="0.75" bottom="0.75" header="0.3" footer="0.3"/>
  <pageSetup scale="49"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F3E93-2196-4CAB-AEDF-FDAF2EB339D4}">
  <dimension ref="A1:AB67"/>
  <sheetViews>
    <sheetView zoomScale="70" zoomScaleNormal="70" workbookViewId="0">
      <pane xSplit="1" ySplit="3" topLeftCell="B51" activePane="bottomRight" state="frozen"/>
      <selection pane="topRight" activeCell="B1" sqref="B1"/>
      <selection pane="bottomLeft" activeCell="A4" sqref="A4"/>
      <selection pane="bottomRight" activeCell="A32" sqref="A32:A34"/>
    </sheetView>
  </sheetViews>
  <sheetFormatPr defaultRowHeight="15" x14ac:dyDescent="0.25"/>
  <cols>
    <col min="1" max="1" width="65" customWidth="1"/>
    <col min="2" max="2" width="45.7109375" customWidth="1"/>
    <col min="3" max="3" width="13.5703125" customWidth="1"/>
    <col min="4" max="8" width="12.28515625" customWidth="1"/>
    <col min="9" max="9" width="10.42578125" bestFit="1" customWidth="1"/>
    <col min="10" max="13" width="12.28515625" customWidth="1"/>
    <col min="19" max="28" width="9.140625" style="53"/>
  </cols>
  <sheetData>
    <row r="1" spans="1:28" ht="33" customHeight="1" thickBot="1" x14ac:dyDescent="0.35">
      <c r="A1" s="187" t="s">
        <v>352</v>
      </c>
      <c r="B1" s="188"/>
      <c r="C1" s="188"/>
      <c r="D1" s="188"/>
      <c r="E1" s="188"/>
      <c r="F1" s="188"/>
      <c r="G1" s="188"/>
      <c r="H1" s="188"/>
      <c r="I1" s="188"/>
      <c r="J1" s="188"/>
      <c r="K1" s="188"/>
      <c r="L1" s="188"/>
      <c r="M1" s="188"/>
    </row>
    <row r="2" spans="1:28" ht="21" customHeight="1" x14ac:dyDescent="0.3">
      <c r="A2" s="896" t="s">
        <v>218</v>
      </c>
      <c r="B2" s="891" t="s">
        <v>219</v>
      </c>
      <c r="C2" s="891" t="s">
        <v>220</v>
      </c>
      <c r="D2" s="898" t="s">
        <v>14</v>
      </c>
      <c r="E2" s="899"/>
      <c r="F2" s="899"/>
      <c r="G2" s="899"/>
      <c r="H2" s="899"/>
      <c r="I2" s="899"/>
      <c r="J2" s="899"/>
      <c r="K2" s="899"/>
      <c r="L2" s="899"/>
      <c r="M2" s="900"/>
    </row>
    <row r="3" spans="1:28" ht="36" customHeight="1" thickBot="1" x14ac:dyDescent="0.35">
      <c r="A3" s="897"/>
      <c r="B3" s="892"/>
      <c r="C3" s="892"/>
      <c r="D3" s="602">
        <v>2015</v>
      </c>
      <c r="E3" s="602">
        <v>2016</v>
      </c>
      <c r="F3" s="602">
        <v>2017</v>
      </c>
      <c r="G3" s="601">
        <v>2018</v>
      </c>
      <c r="H3" s="601">
        <v>2019</v>
      </c>
      <c r="I3" s="603">
        <v>2020</v>
      </c>
      <c r="J3" s="601">
        <v>2021</v>
      </c>
      <c r="K3" s="604">
        <v>2022</v>
      </c>
      <c r="L3" s="603">
        <v>2023</v>
      </c>
      <c r="M3" s="605">
        <v>2024</v>
      </c>
    </row>
    <row r="4" spans="1:28" ht="19.5" customHeight="1" thickBot="1" x14ac:dyDescent="0.35">
      <c r="A4" s="743" t="s">
        <v>353</v>
      </c>
      <c r="B4" s="744"/>
      <c r="C4" s="744"/>
      <c r="D4" s="744"/>
      <c r="E4" s="744"/>
      <c r="F4" s="744"/>
      <c r="G4" s="744"/>
      <c r="H4" s="744"/>
      <c r="I4" s="744"/>
      <c r="J4" s="744"/>
      <c r="K4" s="744"/>
      <c r="L4" s="744"/>
      <c r="M4" s="745"/>
    </row>
    <row r="5" spans="1:28" ht="27" customHeight="1" x14ac:dyDescent="0.3">
      <c r="A5" s="151" t="s">
        <v>354</v>
      </c>
      <c r="B5" s="67"/>
      <c r="C5" s="69" t="s">
        <v>16</v>
      </c>
      <c r="D5" s="607">
        <v>0.9</v>
      </c>
      <c r="E5" s="607">
        <v>2.8</v>
      </c>
      <c r="F5" s="607">
        <v>1.6</v>
      </c>
      <c r="G5" s="607">
        <v>3.7</v>
      </c>
      <c r="H5" s="607">
        <v>3.3</v>
      </c>
      <c r="I5" s="608">
        <v>-7.3</v>
      </c>
      <c r="J5" s="607">
        <v>6.6</v>
      </c>
      <c r="K5" s="609">
        <v>13.2</v>
      </c>
      <c r="L5" s="608">
        <v>10.5</v>
      </c>
      <c r="M5" s="610">
        <v>10.9</v>
      </c>
    </row>
    <row r="6" spans="1:28" ht="37.5" x14ac:dyDescent="0.3">
      <c r="A6" s="155"/>
      <c r="B6" s="68" t="s">
        <v>355</v>
      </c>
      <c r="C6" s="29" t="s">
        <v>16</v>
      </c>
      <c r="D6" s="186">
        <v>1</v>
      </c>
      <c r="E6" s="186">
        <v>3.8</v>
      </c>
      <c r="F6" s="186">
        <v>3.5</v>
      </c>
      <c r="G6" s="186">
        <v>4.7</v>
      </c>
      <c r="H6" s="186">
        <v>2.2000000000000002</v>
      </c>
      <c r="I6" s="186">
        <v>42.3</v>
      </c>
      <c r="J6" s="186">
        <v>15.9</v>
      </c>
      <c r="K6" s="186">
        <v>65.3</v>
      </c>
      <c r="L6" s="186">
        <v>31.3</v>
      </c>
      <c r="M6" s="189">
        <v>40.4</v>
      </c>
    </row>
    <row r="7" spans="1:28" s="172" customFormat="1" ht="3" customHeight="1" thickBot="1" x14ac:dyDescent="0.35">
      <c r="A7" s="893"/>
      <c r="B7" s="894"/>
      <c r="C7" s="894"/>
      <c r="D7" s="894"/>
      <c r="E7" s="894"/>
      <c r="F7" s="894"/>
      <c r="G7" s="894"/>
      <c r="H7" s="894"/>
      <c r="I7" s="894"/>
      <c r="J7" s="894"/>
      <c r="K7" s="894"/>
      <c r="L7" s="894"/>
      <c r="M7" s="895"/>
      <c r="N7" s="44"/>
      <c r="O7" s="44"/>
      <c r="P7" s="44"/>
      <c r="Q7" s="44"/>
      <c r="R7" s="44"/>
      <c r="S7" s="446"/>
      <c r="T7" s="446"/>
      <c r="U7" s="446"/>
      <c r="V7" s="446"/>
      <c r="W7" s="446"/>
      <c r="X7" s="446"/>
      <c r="Y7" s="446"/>
      <c r="Z7" s="446"/>
      <c r="AA7" s="446"/>
      <c r="AB7" s="446"/>
    </row>
    <row r="8" spans="1:28" ht="19.5" customHeight="1" thickBot="1" x14ac:dyDescent="0.35">
      <c r="A8" s="743" t="s">
        <v>356</v>
      </c>
      <c r="B8" s="744"/>
      <c r="C8" s="744"/>
      <c r="D8" s="744"/>
      <c r="E8" s="744"/>
      <c r="F8" s="744"/>
      <c r="G8" s="744"/>
      <c r="H8" s="744"/>
      <c r="I8" s="744"/>
      <c r="J8" s="744"/>
      <c r="K8" s="744"/>
      <c r="L8" s="744"/>
      <c r="M8" s="745"/>
    </row>
    <row r="9" spans="1:28" ht="48.75" customHeight="1" x14ac:dyDescent="0.3">
      <c r="A9" s="156" t="s">
        <v>357</v>
      </c>
      <c r="B9" s="144"/>
      <c r="C9" s="107" t="s">
        <v>16</v>
      </c>
      <c r="D9" s="108" t="s">
        <v>36</v>
      </c>
      <c r="E9" s="108" t="s">
        <v>36</v>
      </c>
      <c r="F9" s="108" t="s">
        <v>36</v>
      </c>
      <c r="G9" s="257">
        <v>4.4608908296987151</v>
      </c>
      <c r="H9" s="257">
        <v>15.651234858390554</v>
      </c>
      <c r="I9" s="257">
        <v>29.477380337825963</v>
      </c>
      <c r="J9" s="257">
        <v>28.80431378016597</v>
      </c>
      <c r="K9" s="109" t="s">
        <v>36</v>
      </c>
      <c r="L9" s="109" t="s">
        <v>36</v>
      </c>
      <c r="M9" s="118" t="s">
        <v>36</v>
      </c>
    </row>
    <row r="10" spans="1:28" s="172" customFormat="1" ht="3" customHeight="1" thickBot="1" x14ac:dyDescent="0.35">
      <c r="A10" s="594"/>
      <c r="B10" s="595"/>
      <c r="C10" s="595"/>
      <c r="D10" s="595"/>
      <c r="E10" s="595"/>
      <c r="F10" s="595"/>
      <c r="G10" s="595"/>
      <c r="H10" s="595"/>
      <c r="I10" s="595"/>
      <c r="J10" s="595"/>
      <c r="K10" s="595"/>
      <c r="L10" s="595"/>
      <c r="M10" s="612"/>
      <c r="N10" s="44"/>
      <c r="O10" s="44"/>
      <c r="P10" s="44"/>
      <c r="Q10" s="44"/>
      <c r="R10" s="44"/>
      <c r="S10" s="446"/>
      <c r="T10" s="446"/>
      <c r="U10" s="446"/>
      <c r="V10" s="446"/>
      <c r="W10" s="446"/>
      <c r="X10" s="446"/>
      <c r="Y10" s="446"/>
      <c r="Z10" s="446"/>
      <c r="AA10" s="446"/>
      <c r="AB10" s="446"/>
    </row>
    <row r="11" spans="1:28" ht="48.75" customHeight="1" thickBot="1" x14ac:dyDescent="0.35">
      <c r="A11" s="743" t="s">
        <v>358</v>
      </c>
      <c r="B11" s="744"/>
      <c r="C11" s="744"/>
      <c r="D11" s="744"/>
      <c r="E11" s="744"/>
      <c r="F11" s="744"/>
      <c r="G11" s="744"/>
      <c r="H11" s="744"/>
      <c r="I11" s="744"/>
      <c r="J11" s="744"/>
      <c r="K11" s="744"/>
      <c r="L11" s="744"/>
      <c r="M11" s="745"/>
    </row>
    <row r="12" spans="1:28" s="53" customFormat="1" ht="40.5" customHeight="1" x14ac:dyDescent="0.3">
      <c r="A12" s="151" t="s">
        <v>359</v>
      </c>
      <c r="B12" s="67"/>
      <c r="C12" s="69"/>
      <c r="D12" s="17"/>
      <c r="E12" s="17"/>
      <c r="F12" s="17"/>
      <c r="G12" s="17"/>
      <c r="H12" s="17"/>
      <c r="I12" s="18"/>
      <c r="J12" s="17"/>
      <c r="K12" s="100"/>
      <c r="L12" s="18"/>
      <c r="M12" s="19"/>
      <c r="N12"/>
      <c r="O12"/>
      <c r="P12"/>
      <c r="Q12"/>
      <c r="R12"/>
    </row>
    <row r="13" spans="1:28" s="53" customFormat="1" ht="21.75" customHeight="1" x14ac:dyDescent="0.3">
      <c r="A13" s="152" t="s">
        <v>360</v>
      </c>
      <c r="B13" s="36"/>
      <c r="C13" s="21" t="s">
        <v>16</v>
      </c>
      <c r="D13" s="17" t="s">
        <v>36</v>
      </c>
      <c r="E13" s="17" t="s">
        <v>36</v>
      </c>
      <c r="F13" s="490">
        <v>52.78</v>
      </c>
      <c r="G13" s="490">
        <v>54.9</v>
      </c>
      <c r="H13" s="490">
        <v>56.24</v>
      </c>
      <c r="I13" s="491">
        <v>57.76</v>
      </c>
      <c r="J13" s="490">
        <v>53.94</v>
      </c>
      <c r="K13" s="492" t="s">
        <v>36</v>
      </c>
      <c r="L13" s="491" t="s">
        <v>36</v>
      </c>
      <c r="M13" s="345" t="s">
        <v>36</v>
      </c>
      <c r="N13"/>
      <c r="O13"/>
      <c r="P13"/>
      <c r="Q13"/>
      <c r="R13"/>
    </row>
    <row r="14" spans="1:28" s="53" customFormat="1" ht="39.75" customHeight="1" x14ac:dyDescent="0.3">
      <c r="A14" s="155" t="s">
        <v>361</v>
      </c>
      <c r="B14" s="68"/>
      <c r="C14" s="29" t="s">
        <v>16</v>
      </c>
      <c r="D14" s="108" t="s">
        <v>36</v>
      </c>
      <c r="E14" s="108" t="s">
        <v>36</v>
      </c>
      <c r="F14" s="347">
        <v>41.68</v>
      </c>
      <c r="G14" s="347">
        <v>40</v>
      </c>
      <c r="H14" s="347">
        <v>39.93</v>
      </c>
      <c r="I14" s="493">
        <v>41.45</v>
      </c>
      <c r="J14" s="347">
        <v>38.06</v>
      </c>
      <c r="K14" s="494" t="s">
        <v>36</v>
      </c>
      <c r="L14" s="493" t="s">
        <v>36</v>
      </c>
      <c r="M14" s="495" t="s">
        <v>36</v>
      </c>
      <c r="N14"/>
      <c r="O14"/>
      <c r="P14"/>
      <c r="Q14"/>
      <c r="R14"/>
    </row>
    <row r="15" spans="1:28" s="172" customFormat="1" ht="3" customHeight="1" thickBot="1" x14ac:dyDescent="0.35">
      <c r="A15" s="893"/>
      <c r="B15" s="894"/>
      <c r="C15" s="894"/>
      <c r="D15" s="894"/>
      <c r="E15" s="894"/>
      <c r="F15" s="894"/>
      <c r="G15" s="894"/>
      <c r="H15" s="894"/>
      <c r="I15" s="894"/>
      <c r="J15" s="894"/>
      <c r="K15" s="894"/>
      <c r="L15" s="894"/>
      <c r="M15" s="895"/>
      <c r="N15" s="44"/>
      <c r="O15" s="44"/>
      <c r="P15" s="44"/>
      <c r="Q15" s="44"/>
      <c r="R15" s="44"/>
      <c r="S15" s="446"/>
      <c r="T15" s="446"/>
      <c r="U15" s="446"/>
      <c r="V15" s="446"/>
      <c r="W15" s="446"/>
      <c r="X15" s="446"/>
      <c r="Y15" s="446"/>
      <c r="Z15" s="446"/>
      <c r="AA15" s="446"/>
      <c r="AB15" s="446"/>
    </row>
    <row r="16" spans="1:28" s="172" customFormat="1" ht="13.5" customHeight="1" x14ac:dyDescent="0.3">
      <c r="A16" s="908" t="s">
        <v>362</v>
      </c>
      <c r="B16" s="909"/>
      <c r="C16" s="909"/>
      <c r="D16" s="909"/>
      <c r="E16" s="909"/>
      <c r="F16" s="909"/>
      <c r="G16" s="909"/>
      <c r="H16" s="909"/>
      <c r="I16" s="909"/>
      <c r="J16" s="909"/>
      <c r="K16" s="909"/>
      <c r="L16" s="909"/>
      <c r="M16" s="910"/>
      <c r="N16" s="44"/>
      <c r="O16" s="44"/>
      <c r="P16" s="44"/>
      <c r="Q16" s="44"/>
      <c r="R16" s="44"/>
      <c r="S16" s="446"/>
      <c r="T16" s="446"/>
      <c r="U16" s="446"/>
      <c r="V16" s="446"/>
      <c r="W16" s="446"/>
      <c r="X16" s="446"/>
      <c r="Y16" s="446"/>
      <c r="Z16" s="446"/>
      <c r="AA16" s="446"/>
      <c r="AB16" s="446"/>
    </row>
    <row r="17" spans="1:28" s="53" customFormat="1" ht="18.75" customHeight="1" thickBot="1" x14ac:dyDescent="0.3">
      <c r="A17" s="901"/>
      <c r="B17" s="902"/>
      <c r="C17" s="902"/>
      <c r="D17" s="902"/>
      <c r="E17" s="902"/>
      <c r="F17" s="902"/>
      <c r="G17" s="902"/>
      <c r="H17" s="902"/>
      <c r="I17" s="902"/>
      <c r="J17" s="902"/>
      <c r="K17" s="902"/>
      <c r="L17" s="902"/>
      <c r="M17" s="903"/>
      <c r="N17"/>
      <c r="O17"/>
      <c r="P17"/>
      <c r="Q17"/>
      <c r="R17"/>
    </row>
    <row r="18" spans="1:28" ht="37.5" x14ac:dyDescent="0.3">
      <c r="A18" s="151" t="s">
        <v>363</v>
      </c>
      <c r="B18" s="67"/>
      <c r="C18" s="37"/>
      <c r="D18" s="17" t="s">
        <v>36</v>
      </c>
      <c r="E18" s="17" t="s">
        <v>36</v>
      </c>
      <c r="F18" s="17" t="s">
        <v>36</v>
      </c>
      <c r="G18" s="17" t="s">
        <v>36</v>
      </c>
      <c r="H18" s="17" t="s">
        <v>36</v>
      </c>
      <c r="I18" s="17" t="s">
        <v>36</v>
      </c>
      <c r="J18" s="17" t="s">
        <v>36</v>
      </c>
      <c r="K18" s="18" t="s">
        <v>36</v>
      </c>
      <c r="L18" s="18" t="s">
        <v>36</v>
      </c>
      <c r="M18" s="19" t="s">
        <v>36</v>
      </c>
    </row>
    <row r="19" spans="1:28" ht="56.25" x14ac:dyDescent="0.3">
      <c r="A19" s="152" t="s">
        <v>364</v>
      </c>
      <c r="B19" s="36" t="s">
        <v>365</v>
      </c>
      <c r="C19" s="45" t="s">
        <v>366</v>
      </c>
      <c r="D19" s="329">
        <v>274203</v>
      </c>
      <c r="E19" s="329">
        <v>206831</v>
      </c>
      <c r="F19" s="329">
        <v>229661</v>
      </c>
      <c r="G19" s="329">
        <v>240750</v>
      </c>
      <c r="H19" s="17" t="s">
        <v>36</v>
      </c>
      <c r="I19" s="17" t="s">
        <v>36</v>
      </c>
      <c r="J19" s="17" t="s">
        <v>36</v>
      </c>
      <c r="K19" s="18" t="s">
        <v>36</v>
      </c>
      <c r="L19" s="18" t="s">
        <v>36</v>
      </c>
      <c r="M19" s="19" t="s">
        <v>36</v>
      </c>
    </row>
    <row r="20" spans="1:28" ht="38.25" customHeight="1" thickBot="1" x14ac:dyDescent="0.35">
      <c r="A20" s="155"/>
      <c r="B20" s="68" t="s">
        <v>367</v>
      </c>
      <c r="C20" s="86" t="s">
        <v>368</v>
      </c>
      <c r="D20" s="486">
        <v>4955.0129999999999</v>
      </c>
      <c r="E20" s="486">
        <v>5612.4750000000004</v>
      </c>
      <c r="F20" s="486">
        <v>5630.3029999999999</v>
      </c>
      <c r="G20" s="486">
        <v>5859.7240000000002</v>
      </c>
      <c r="H20" s="108" t="s">
        <v>36</v>
      </c>
      <c r="I20" s="108" t="s">
        <v>36</v>
      </c>
      <c r="J20" s="108" t="s">
        <v>36</v>
      </c>
      <c r="K20" s="109" t="s">
        <v>36</v>
      </c>
      <c r="L20" s="109" t="s">
        <v>36</v>
      </c>
      <c r="M20" s="118" t="s">
        <v>36</v>
      </c>
    </row>
    <row r="21" spans="1:28" s="172" customFormat="1" ht="3" customHeight="1" thickBot="1" x14ac:dyDescent="0.35">
      <c r="A21" s="888"/>
      <c r="B21" s="889"/>
      <c r="C21" s="889"/>
      <c r="D21" s="889"/>
      <c r="E21" s="889"/>
      <c r="F21" s="889"/>
      <c r="G21" s="889"/>
      <c r="H21" s="889"/>
      <c r="I21" s="889"/>
      <c r="J21" s="889"/>
      <c r="K21" s="889"/>
      <c r="L21" s="889"/>
      <c r="M21" s="890"/>
      <c r="N21" s="44"/>
      <c r="O21" s="44"/>
      <c r="P21" s="44"/>
      <c r="Q21" s="44"/>
      <c r="R21" s="44"/>
      <c r="S21" s="446"/>
      <c r="T21" s="446"/>
      <c r="U21" s="446"/>
      <c r="V21" s="446"/>
      <c r="W21" s="446"/>
      <c r="X21" s="446"/>
      <c r="Y21" s="446"/>
      <c r="Z21" s="446"/>
      <c r="AA21" s="446"/>
      <c r="AB21" s="446"/>
    </row>
    <row r="22" spans="1:28" ht="38.25" customHeight="1" thickBot="1" x14ac:dyDescent="0.35">
      <c r="A22" s="743" t="s">
        <v>369</v>
      </c>
      <c r="B22" s="744"/>
      <c r="C22" s="744"/>
      <c r="D22" s="744"/>
      <c r="E22" s="744"/>
      <c r="F22" s="744"/>
      <c r="G22" s="744"/>
      <c r="H22" s="744"/>
      <c r="I22" s="744"/>
      <c r="J22" s="744"/>
      <c r="K22" s="744"/>
      <c r="L22" s="744"/>
      <c r="M22" s="745"/>
    </row>
    <row r="23" spans="1:28" ht="56.25" customHeight="1" x14ac:dyDescent="0.3">
      <c r="A23" s="1049" t="s">
        <v>370</v>
      </c>
      <c r="B23" s="606" t="s">
        <v>603</v>
      </c>
      <c r="C23" s="69"/>
      <c r="D23" s="37"/>
      <c r="E23" s="37"/>
      <c r="F23" s="37"/>
      <c r="G23" s="37"/>
      <c r="H23" s="37"/>
      <c r="I23" s="599"/>
      <c r="J23" s="37"/>
      <c r="K23" s="600"/>
      <c r="L23" s="599"/>
      <c r="M23" s="132"/>
    </row>
    <row r="24" spans="1:28" ht="18.75" x14ac:dyDescent="0.3">
      <c r="A24" s="748"/>
      <c r="B24" s="67" t="s">
        <v>604</v>
      </c>
      <c r="C24" s="69" t="s">
        <v>608</v>
      </c>
      <c r="D24" s="17" t="s">
        <v>36</v>
      </c>
      <c r="E24" s="17" t="s">
        <v>36</v>
      </c>
      <c r="F24" s="465">
        <v>92042</v>
      </c>
      <c r="G24" s="465">
        <v>87380</v>
      </c>
      <c r="H24" s="465">
        <v>92374</v>
      </c>
      <c r="I24" s="466">
        <v>94309</v>
      </c>
      <c r="J24" s="465">
        <v>102537</v>
      </c>
      <c r="K24" s="18" t="s">
        <v>36</v>
      </c>
      <c r="L24" s="18" t="s">
        <v>36</v>
      </c>
      <c r="M24" s="19" t="s">
        <v>36</v>
      </c>
    </row>
    <row r="25" spans="1:28" ht="18.75" x14ac:dyDescent="0.3">
      <c r="A25" s="748"/>
      <c r="B25" s="67" t="s">
        <v>605</v>
      </c>
      <c r="C25" s="69" t="s">
        <v>608</v>
      </c>
      <c r="D25" s="17" t="s">
        <v>36</v>
      </c>
      <c r="E25" s="17" t="s">
        <v>36</v>
      </c>
      <c r="F25" s="465">
        <v>72171</v>
      </c>
      <c r="G25" s="465">
        <v>71512</v>
      </c>
      <c r="H25" s="465">
        <v>79545</v>
      </c>
      <c r="I25" s="466">
        <v>94773</v>
      </c>
      <c r="J25" s="465">
        <v>88156</v>
      </c>
      <c r="K25" s="18" t="s">
        <v>36</v>
      </c>
      <c r="L25" s="18" t="s">
        <v>36</v>
      </c>
      <c r="M25" s="19" t="s">
        <v>36</v>
      </c>
    </row>
    <row r="26" spans="1:28" ht="18.75" x14ac:dyDescent="0.3">
      <c r="A26" s="748"/>
      <c r="B26" s="67" t="s">
        <v>606</v>
      </c>
      <c r="C26" s="69" t="s">
        <v>608</v>
      </c>
      <c r="D26" s="17" t="s">
        <v>36</v>
      </c>
      <c r="E26" s="17" t="s">
        <v>36</v>
      </c>
      <c r="F26" s="465">
        <v>84306</v>
      </c>
      <c r="G26" s="465">
        <v>67053</v>
      </c>
      <c r="H26" s="465">
        <v>79517</v>
      </c>
      <c r="I26" s="466">
        <v>78765</v>
      </c>
      <c r="J26" s="465">
        <v>79230</v>
      </c>
      <c r="K26" s="18" t="s">
        <v>36</v>
      </c>
      <c r="L26" s="18" t="s">
        <v>36</v>
      </c>
      <c r="M26" s="19" t="s">
        <v>36</v>
      </c>
    </row>
    <row r="27" spans="1:28" ht="18.75" x14ac:dyDescent="0.3">
      <c r="A27" s="748"/>
      <c r="B27" s="67" t="s">
        <v>607</v>
      </c>
      <c r="C27" s="69" t="s">
        <v>608</v>
      </c>
      <c r="D27" s="17" t="s">
        <v>36</v>
      </c>
      <c r="E27" s="17" t="s">
        <v>36</v>
      </c>
      <c r="F27" s="465">
        <v>104112</v>
      </c>
      <c r="G27" s="465">
        <v>42593</v>
      </c>
      <c r="H27" s="465">
        <v>52801</v>
      </c>
      <c r="I27" s="466">
        <v>52696</v>
      </c>
      <c r="J27" s="465">
        <v>57557</v>
      </c>
      <c r="K27" s="18" t="s">
        <v>36</v>
      </c>
      <c r="L27" s="18" t="s">
        <v>36</v>
      </c>
      <c r="M27" s="19" t="s">
        <v>36</v>
      </c>
    </row>
    <row r="28" spans="1:28" ht="18.75" x14ac:dyDescent="0.3">
      <c r="A28" s="748"/>
      <c r="B28" s="67"/>
      <c r="C28" s="69"/>
      <c r="D28" s="17"/>
      <c r="E28" s="17"/>
      <c r="F28" s="17"/>
      <c r="G28" s="17"/>
      <c r="H28" s="17"/>
      <c r="I28" s="18"/>
      <c r="J28" s="17"/>
      <c r="K28" s="100"/>
      <c r="L28" s="18"/>
      <c r="M28" s="19"/>
    </row>
    <row r="29" spans="1:28" ht="37.5" x14ac:dyDescent="0.3">
      <c r="A29" s="748"/>
      <c r="B29" s="67" t="s">
        <v>371</v>
      </c>
      <c r="C29" s="69"/>
      <c r="D29" s="17"/>
      <c r="E29" s="17"/>
      <c r="F29" s="17"/>
      <c r="G29" s="17"/>
      <c r="H29" s="17"/>
      <c r="I29" s="18"/>
      <c r="J29" s="17"/>
      <c r="K29" s="100"/>
      <c r="L29" s="18"/>
      <c r="M29" s="19"/>
    </row>
    <row r="30" spans="1:28" ht="21.75" customHeight="1" x14ac:dyDescent="0.3">
      <c r="A30" s="748"/>
      <c r="B30" s="36" t="s">
        <v>372</v>
      </c>
      <c r="C30" s="21" t="s">
        <v>176</v>
      </c>
      <c r="D30" s="496">
        <v>50000</v>
      </c>
      <c r="E30" s="496">
        <v>55000</v>
      </c>
      <c r="F30" s="496">
        <v>60000</v>
      </c>
      <c r="G30" s="496">
        <v>64200</v>
      </c>
      <c r="H30" s="496" t="s">
        <v>373</v>
      </c>
      <c r="I30" s="497">
        <v>70000</v>
      </c>
      <c r="J30" s="496">
        <v>74900</v>
      </c>
      <c r="K30" s="498">
        <v>80892</v>
      </c>
      <c r="L30" s="500">
        <v>86150</v>
      </c>
      <c r="M30" s="499">
        <v>94765</v>
      </c>
    </row>
    <row r="31" spans="1:28" ht="21.75" customHeight="1" x14ac:dyDescent="0.3">
      <c r="A31" s="749"/>
      <c r="B31" s="36" t="s">
        <v>374</v>
      </c>
      <c r="C31" s="21" t="s">
        <v>176</v>
      </c>
      <c r="D31" s="496">
        <v>35000</v>
      </c>
      <c r="E31" s="496">
        <v>35000</v>
      </c>
      <c r="F31" s="496">
        <v>44200</v>
      </c>
      <c r="G31" s="496">
        <v>44200</v>
      </c>
      <c r="H31" s="496" t="s">
        <v>375</v>
      </c>
      <c r="I31" s="500">
        <v>44200</v>
      </c>
      <c r="J31" s="496">
        <v>44200</v>
      </c>
      <c r="K31" s="496">
        <v>60147</v>
      </c>
      <c r="L31" s="498">
        <v>60147</v>
      </c>
      <c r="M31" s="499">
        <v>60147</v>
      </c>
    </row>
    <row r="32" spans="1:28" ht="39" customHeight="1" x14ac:dyDescent="0.3">
      <c r="A32" s="1050" t="s">
        <v>376</v>
      </c>
      <c r="B32" s="36" t="s">
        <v>377</v>
      </c>
      <c r="C32" s="38"/>
      <c r="D32" s="22" t="s">
        <v>36</v>
      </c>
      <c r="E32" s="22" t="s">
        <v>36</v>
      </c>
      <c r="F32" s="450">
        <v>12.2</v>
      </c>
      <c r="G32" s="450">
        <v>13.8</v>
      </c>
      <c r="H32" s="450">
        <v>13.4</v>
      </c>
      <c r="I32" s="342">
        <v>12.8</v>
      </c>
      <c r="J32" s="450">
        <v>12.9</v>
      </c>
      <c r="K32" s="451" t="s">
        <v>36</v>
      </c>
      <c r="L32" s="342" t="s">
        <v>36</v>
      </c>
      <c r="M32" s="428" t="s">
        <v>36</v>
      </c>
    </row>
    <row r="33" spans="1:28" ht="21.75" customHeight="1" x14ac:dyDescent="0.3">
      <c r="A33" s="748"/>
      <c r="B33" s="36" t="s">
        <v>360</v>
      </c>
      <c r="C33" s="21" t="s">
        <v>16</v>
      </c>
      <c r="D33" s="22" t="s">
        <v>36</v>
      </c>
      <c r="E33" s="22" t="s">
        <v>36</v>
      </c>
      <c r="F33" s="501">
        <v>9.9</v>
      </c>
      <c r="G33" s="501">
        <v>12.32</v>
      </c>
      <c r="H33" s="501">
        <v>12.55</v>
      </c>
      <c r="I33" s="420">
        <v>11.73</v>
      </c>
      <c r="J33" s="501">
        <v>12.2</v>
      </c>
      <c r="K33" s="502" t="s">
        <v>36</v>
      </c>
      <c r="L33" s="500" t="s">
        <v>36</v>
      </c>
      <c r="M33" s="499" t="s">
        <v>36</v>
      </c>
    </row>
    <row r="34" spans="1:28" ht="21.75" customHeight="1" thickBot="1" x14ac:dyDescent="0.35">
      <c r="A34" s="961"/>
      <c r="B34" s="68" t="s">
        <v>361</v>
      </c>
      <c r="C34" s="29" t="s">
        <v>16</v>
      </c>
      <c r="D34" s="30" t="s">
        <v>36</v>
      </c>
      <c r="E34" s="30" t="s">
        <v>36</v>
      </c>
      <c r="F34" s="207">
        <v>15.6</v>
      </c>
      <c r="G34" s="207">
        <v>15.9</v>
      </c>
      <c r="H34" s="207">
        <v>14.68</v>
      </c>
      <c r="I34" s="206">
        <v>14.36</v>
      </c>
      <c r="J34" s="207">
        <v>18.399999999999999</v>
      </c>
      <c r="K34" s="208" t="s">
        <v>36</v>
      </c>
      <c r="L34" s="206" t="s">
        <v>36</v>
      </c>
      <c r="M34" s="503" t="s">
        <v>36</v>
      </c>
    </row>
    <row r="35" spans="1:28" s="172" customFormat="1" ht="3" customHeight="1" thickBot="1" x14ac:dyDescent="0.35">
      <c r="A35" s="888"/>
      <c r="B35" s="889"/>
      <c r="C35" s="889"/>
      <c r="D35" s="889"/>
      <c r="E35" s="889"/>
      <c r="F35" s="889"/>
      <c r="G35" s="889"/>
      <c r="H35" s="889"/>
      <c r="I35" s="889"/>
      <c r="J35" s="889"/>
      <c r="K35" s="889"/>
      <c r="L35" s="889"/>
      <c r="M35" s="890"/>
      <c r="N35" s="44"/>
      <c r="O35" s="44"/>
      <c r="P35" s="44"/>
      <c r="Q35" s="44"/>
      <c r="R35" s="44"/>
      <c r="S35" s="446"/>
      <c r="T35" s="446"/>
      <c r="U35" s="446"/>
      <c r="V35" s="446"/>
      <c r="W35" s="446"/>
      <c r="X35" s="446"/>
      <c r="Y35" s="446"/>
      <c r="Z35" s="446"/>
      <c r="AA35" s="446"/>
      <c r="AB35" s="446"/>
    </row>
    <row r="36" spans="1:28" s="172" customFormat="1" ht="18.75" customHeight="1" thickBot="1" x14ac:dyDescent="0.35">
      <c r="A36" s="743" t="s">
        <v>378</v>
      </c>
      <c r="B36" s="744"/>
      <c r="C36" s="744"/>
      <c r="D36" s="744"/>
      <c r="E36" s="744"/>
      <c r="F36" s="744"/>
      <c r="G36" s="744"/>
      <c r="H36" s="744"/>
      <c r="I36" s="744"/>
      <c r="J36" s="744"/>
      <c r="K36" s="744"/>
      <c r="L36" s="744"/>
      <c r="M36" s="745"/>
      <c r="N36" s="44"/>
      <c r="O36" s="44"/>
      <c r="P36" s="44"/>
      <c r="Q36" s="44"/>
      <c r="R36" s="44"/>
      <c r="S36" s="446"/>
      <c r="T36" s="446"/>
      <c r="U36" s="446"/>
      <c r="V36" s="446"/>
      <c r="W36" s="446"/>
      <c r="X36" s="446"/>
      <c r="Y36" s="446"/>
      <c r="Z36" s="446"/>
      <c r="AA36" s="446"/>
      <c r="AB36" s="446"/>
    </row>
    <row r="37" spans="1:28" ht="60.75" customHeight="1" x14ac:dyDescent="0.3">
      <c r="A37" s="1049" t="s">
        <v>379</v>
      </c>
      <c r="B37" s="67" t="s">
        <v>380</v>
      </c>
      <c r="C37" s="69"/>
      <c r="D37" s="17" t="s">
        <v>229</v>
      </c>
      <c r="E37" s="17"/>
      <c r="F37" s="443"/>
      <c r="G37" s="338"/>
      <c r="H37" s="338"/>
      <c r="I37" s="341"/>
      <c r="J37" s="338"/>
      <c r="K37" s="351"/>
      <c r="L37" s="341"/>
      <c r="M37" s="353"/>
    </row>
    <row r="38" spans="1:28" ht="22.5" customHeight="1" x14ac:dyDescent="0.3">
      <c r="A38" s="748"/>
      <c r="B38" s="36" t="s">
        <v>360</v>
      </c>
      <c r="C38" s="21" t="s">
        <v>16</v>
      </c>
      <c r="D38" s="22" t="s">
        <v>36</v>
      </c>
      <c r="E38" s="22" t="s">
        <v>36</v>
      </c>
      <c r="F38" s="490">
        <v>22.6</v>
      </c>
      <c r="G38" s="490">
        <v>23.7</v>
      </c>
      <c r="H38" s="490">
        <v>27.2</v>
      </c>
      <c r="I38" s="491">
        <v>25.5</v>
      </c>
      <c r="J38" s="490">
        <v>29.07</v>
      </c>
      <c r="K38" s="492" t="s">
        <v>36</v>
      </c>
      <c r="L38" s="491" t="s">
        <v>36</v>
      </c>
      <c r="M38" s="345" t="s">
        <v>36</v>
      </c>
    </row>
    <row r="39" spans="1:28" ht="22.5" customHeight="1" thickBot="1" x14ac:dyDescent="0.35">
      <c r="A39" s="961"/>
      <c r="B39" s="68" t="s">
        <v>361</v>
      </c>
      <c r="C39" s="29" t="s">
        <v>16</v>
      </c>
      <c r="D39" s="30" t="s">
        <v>36</v>
      </c>
      <c r="E39" s="30" t="s">
        <v>36</v>
      </c>
      <c r="F39" s="347">
        <v>43</v>
      </c>
      <c r="G39" s="347">
        <v>45.9</v>
      </c>
      <c r="H39" s="347">
        <v>43.5</v>
      </c>
      <c r="I39" s="493">
        <v>43.1</v>
      </c>
      <c r="J39" s="347">
        <v>45.76</v>
      </c>
      <c r="K39" s="494" t="s">
        <v>36</v>
      </c>
      <c r="L39" s="493" t="s">
        <v>36</v>
      </c>
      <c r="M39" s="495" t="s">
        <v>36</v>
      </c>
    </row>
    <row r="40" spans="1:28" s="172" customFormat="1" ht="3" customHeight="1" thickBot="1" x14ac:dyDescent="0.35">
      <c r="A40" s="888"/>
      <c r="B40" s="889"/>
      <c r="C40" s="889"/>
      <c r="D40" s="889"/>
      <c r="E40" s="889"/>
      <c r="F40" s="889"/>
      <c r="G40" s="889"/>
      <c r="H40" s="889"/>
      <c r="I40" s="889"/>
      <c r="J40" s="889"/>
      <c r="K40" s="889"/>
      <c r="L40" s="889"/>
      <c r="M40" s="890"/>
      <c r="N40" s="44"/>
      <c r="O40" s="44"/>
      <c r="P40" s="44"/>
      <c r="Q40" s="44"/>
      <c r="R40" s="44"/>
      <c r="S40" s="446"/>
      <c r="T40" s="446"/>
      <c r="U40" s="446"/>
      <c r="V40" s="446"/>
      <c r="W40" s="446"/>
      <c r="X40" s="446"/>
      <c r="Y40" s="446"/>
      <c r="Z40" s="446"/>
      <c r="AA40" s="446"/>
      <c r="AB40" s="446"/>
    </row>
    <row r="41" spans="1:28" ht="42" customHeight="1" thickBot="1" x14ac:dyDescent="0.35">
      <c r="A41" s="901" t="s">
        <v>381</v>
      </c>
      <c r="B41" s="902"/>
      <c r="C41" s="902"/>
      <c r="D41" s="902"/>
      <c r="E41" s="902"/>
      <c r="F41" s="902"/>
      <c r="G41" s="902"/>
      <c r="H41" s="902"/>
      <c r="I41" s="902"/>
      <c r="J41" s="902"/>
      <c r="K41" s="902"/>
      <c r="L41" s="902"/>
      <c r="M41" s="903"/>
    </row>
    <row r="42" spans="1:28" ht="66.75" customHeight="1" thickBot="1" x14ac:dyDescent="0.35">
      <c r="A42" s="203" t="s">
        <v>382</v>
      </c>
      <c r="B42" s="70"/>
      <c r="C42" s="209"/>
      <c r="D42" s="107" t="s">
        <v>36</v>
      </c>
      <c r="E42" s="107" t="s">
        <v>36</v>
      </c>
      <c r="F42" s="107" t="s">
        <v>36</v>
      </c>
      <c r="G42" s="107" t="s">
        <v>36</v>
      </c>
      <c r="H42" s="71">
        <v>6.4</v>
      </c>
      <c r="I42" s="71" t="s">
        <v>36</v>
      </c>
      <c r="J42" s="71" t="s">
        <v>36</v>
      </c>
      <c r="K42" s="71" t="s">
        <v>36</v>
      </c>
      <c r="L42" s="72" t="s">
        <v>36</v>
      </c>
      <c r="M42" s="204" t="s">
        <v>36</v>
      </c>
    </row>
    <row r="43" spans="1:28" s="172" customFormat="1" ht="3" customHeight="1" thickBot="1" x14ac:dyDescent="0.35">
      <c r="A43" s="888"/>
      <c r="B43" s="889"/>
      <c r="C43" s="889"/>
      <c r="D43" s="889"/>
      <c r="E43" s="889"/>
      <c r="F43" s="889"/>
      <c r="G43" s="889"/>
      <c r="H43" s="889"/>
      <c r="I43" s="889"/>
      <c r="J43" s="889"/>
      <c r="K43" s="889"/>
      <c r="L43" s="889"/>
      <c r="M43" s="890"/>
      <c r="N43" s="44"/>
      <c r="O43" s="44"/>
      <c r="P43" s="44"/>
      <c r="Q43" s="44"/>
      <c r="R43" s="44"/>
      <c r="S43" s="446"/>
      <c r="T43" s="446"/>
      <c r="U43" s="446"/>
      <c r="V43" s="446"/>
      <c r="W43" s="446"/>
      <c r="X43" s="446"/>
      <c r="Y43" s="446"/>
      <c r="Z43" s="446"/>
      <c r="AA43" s="446"/>
      <c r="AB43" s="446"/>
    </row>
    <row r="44" spans="1:28" ht="19.5" customHeight="1" thickBot="1" x14ac:dyDescent="0.35">
      <c r="A44" s="901" t="s">
        <v>383</v>
      </c>
      <c r="B44" s="902"/>
      <c r="C44" s="902"/>
      <c r="D44" s="902"/>
      <c r="E44" s="902"/>
      <c r="F44" s="902"/>
      <c r="G44" s="902"/>
      <c r="H44" s="902"/>
      <c r="I44" s="902"/>
      <c r="J44" s="902"/>
      <c r="K44" s="902"/>
      <c r="L44" s="902"/>
      <c r="M44" s="903"/>
    </row>
    <row r="45" spans="1:28" ht="37.5" x14ac:dyDescent="0.3">
      <c r="A45" s="1049" t="s">
        <v>695</v>
      </c>
      <c r="B45" s="50" t="s">
        <v>384</v>
      </c>
      <c r="C45" s="51"/>
      <c r="D45" s="246">
        <v>516</v>
      </c>
      <c r="E45" s="246">
        <v>452</v>
      </c>
      <c r="F45" s="246">
        <v>427</v>
      </c>
      <c r="G45" s="246">
        <v>344</v>
      </c>
      <c r="H45" s="246">
        <v>290</v>
      </c>
      <c r="I45" s="246">
        <v>413</v>
      </c>
      <c r="J45" s="246">
        <v>359</v>
      </c>
      <c r="K45" s="246">
        <v>566</v>
      </c>
      <c r="L45" s="724">
        <v>577</v>
      </c>
      <c r="M45" s="1080">
        <v>511</v>
      </c>
    </row>
    <row r="46" spans="1:28" ht="21.75" customHeight="1" x14ac:dyDescent="0.3">
      <c r="A46" s="748"/>
      <c r="B46" s="36" t="s">
        <v>360</v>
      </c>
      <c r="C46" s="21" t="s">
        <v>103</v>
      </c>
      <c r="D46" s="20">
        <v>457</v>
      </c>
      <c r="E46" s="20">
        <v>408</v>
      </c>
      <c r="F46" s="20">
        <v>375</v>
      </c>
      <c r="G46" s="20">
        <v>264</v>
      </c>
      <c r="H46" s="20">
        <v>264</v>
      </c>
      <c r="I46" s="43">
        <v>381</v>
      </c>
      <c r="J46" s="20">
        <v>295</v>
      </c>
      <c r="K46" s="46">
        <v>505</v>
      </c>
      <c r="L46" s="43">
        <v>523</v>
      </c>
      <c r="M46" s="428" t="s">
        <v>36</v>
      </c>
    </row>
    <row r="47" spans="1:28" ht="21.75" customHeight="1" x14ac:dyDescent="0.3">
      <c r="A47" s="748"/>
      <c r="B47" s="36" t="s">
        <v>361</v>
      </c>
      <c r="C47" s="21" t="s">
        <v>103</v>
      </c>
      <c r="D47" s="20">
        <v>59</v>
      </c>
      <c r="E47" s="20">
        <v>44</v>
      </c>
      <c r="F47" s="20">
        <v>52</v>
      </c>
      <c r="G47" s="20">
        <v>80</v>
      </c>
      <c r="H47" s="20">
        <v>26</v>
      </c>
      <c r="I47" s="43">
        <v>32</v>
      </c>
      <c r="J47" s="20">
        <v>64</v>
      </c>
      <c r="K47" s="46">
        <v>61</v>
      </c>
      <c r="L47" s="43">
        <v>54</v>
      </c>
      <c r="M47" s="428" t="s">
        <v>36</v>
      </c>
    </row>
    <row r="48" spans="1:28" ht="35.25" customHeight="1" x14ac:dyDescent="0.3">
      <c r="A48" s="748"/>
      <c r="B48" s="36" t="s">
        <v>385</v>
      </c>
      <c r="C48" s="21"/>
      <c r="D48" s="20">
        <v>24</v>
      </c>
      <c r="E48" s="20">
        <v>21</v>
      </c>
      <c r="F48" s="20">
        <v>16</v>
      </c>
      <c r="G48" s="20">
        <v>20</v>
      </c>
      <c r="H48" s="20">
        <v>20</v>
      </c>
      <c r="I48" s="20">
        <v>32</v>
      </c>
      <c r="J48" s="20">
        <v>27</v>
      </c>
      <c r="K48" s="20">
        <v>20</v>
      </c>
      <c r="L48" s="230">
        <v>20</v>
      </c>
      <c r="M48" s="433">
        <v>32</v>
      </c>
    </row>
    <row r="49" spans="1:28" ht="21.75" customHeight="1" x14ac:dyDescent="0.3">
      <c r="A49" s="748"/>
      <c r="B49" s="36" t="s">
        <v>360</v>
      </c>
      <c r="C49" s="21" t="s">
        <v>103</v>
      </c>
      <c r="D49" s="20">
        <v>24</v>
      </c>
      <c r="E49" s="20">
        <v>21</v>
      </c>
      <c r="F49" s="20">
        <v>16</v>
      </c>
      <c r="G49" s="20">
        <v>19</v>
      </c>
      <c r="H49" s="20">
        <v>20</v>
      </c>
      <c r="I49" s="43">
        <v>32</v>
      </c>
      <c r="J49" s="20">
        <v>26</v>
      </c>
      <c r="K49" s="46">
        <v>19</v>
      </c>
      <c r="L49" s="43">
        <v>20</v>
      </c>
      <c r="M49" s="428" t="s">
        <v>36</v>
      </c>
    </row>
    <row r="50" spans="1:28" ht="21.75" customHeight="1" x14ac:dyDescent="0.3">
      <c r="A50" s="749"/>
      <c r="B50" s="36" t="s">
        <v>361</v>
      </c>
      <c r="C50" s="21" t="s">
        <v>103</v>
      </c>
      <c r="D50" s="20">
        <v>0</v>
      </c>
      <c r="E50" s="20">
        <v>0</v>
      </c>
      <c r="F50" s="20">
        <v>0</v>
      </c>
      <c r="G50" s="20">
        <v>1</v>
      </c>
      <c r="H50" s="20">
        <v>0</v>
      </c>
      <c r="I50" s="43">
        <v>0</v>
      </c>
      <c r="J50" s="20">
        <v>1</v>
      </c>
      <c r="K50" s="46">
        <v>1</v>
      </c>
      <c r="L50" s="43">
        <v>0</v>
      </c>
      <c r="M50" s="428" t="s">
        <v>36</v>
      </c>
    </row>
    <row r="51" spans="1:28" ht="75.75" thickBot="1" x14ac:dyDescent="0.35">
      <c r="A51" s="155" t="s">
        <v>694</v>
      </c>
      <c r="B51" s="68" t="s">
        <v>386</v>
      </c>
      <c r="C51" s="29" t="s">
        <v>103</v>
      </c>
      <c r="D51" s="65">
        <v>11</v>
      </c>
      <c r="E51" s="65">
        <v>11</v>
      </c>
      <c r="F51" s="65">
        <v>13</v>
      </c>
      <c r="G51" s="65">
        <v>15</v>
      </c>
      <c r="H51" s="65">
        <v>17</v>
      </c>
      <c r="I51" s="596">
        <v>8</v>
      </c>
      <c r="J51" s="65">
        <v>22</v>
      </c>
      <c r="K51" s="597">
        <v>21</v>
      </c>
      <c r="L51" s="598">
        <v>9</v>
      </c>
      <c r="M51" s="349">
        <v>34</v>
      </c>
    </row>
    <row r="52" spans="1:28" s="172" customFormat="1" ht="3" customHeight="1" thickBot="1" x14ac:dyDescent="0.35">
      <c r="A52" s="888"/>
      <c r="B52" s="889"/>
      <c r="C52" s="889"/>
      <c r="D52" s="889"/>
      <c r="E52" s="889"/>
      <c r="F52" s="889"/>
      <c r="G52" s="889"/>
      <c r="H52" s="889"/>
      <c r="I52" s="889"/>
      <c r="J52" s="889"/>
      <c r="K52" s="889"/>
      <c r="L52" s="889"/>
      <c r="M52" s="890"/>
      <c r="N52" s="44"/>
      <c r="O52" s="44"/>
      <c r="P52" s="44"/>
      <c r="Q52" s="44"/>
      <c r="R52" s="44"/>
      <c r="S52" s="446"/>
      <c r="T52" s="446"/>
      <c r="U52" s="446"/>
      <c r="V52" s="446"/>
      <c r="W52" s="446"/>
      <c r="X52" s="446"/>
      <c r="Y52" s="446"/>
      <c r="Z52" s="446"/>
      <c r="AA52" s="446"/>
      <c r="AB52" s="446"/>
    </row>
    <row r="53" spans="1:28" ht="19.5" customHeight="1" thickBot="1" x14ac:dyDescent="0.35">
      <c r="A53" s="743" t="s">
        <v>387</v>
      </c>
      <c r="B53" s="744"/>
      <c r="C53" s="744"/>
      <c r="D53" s="744"/>
      <c r="E53" s="744"/>
      <c r="F53" s="744"/>
      <c r="G53" s="744"/>
      <c r="H53" s="744"/>
      <c r="I53" s="744"/>
      <c r="J53" s="744"/>
      <c r="K53" s="744"/>
      <c r="L53" s="744"/>
      <c r="M53" s="745"/>
    </row>
    <row r="54" spans="1:28" ht="38.25" thickBot="1" x14ac:dyDescent="0.35">
      <c r="A54" s="151" t="s">
        <v>388</v>
      </c>
      <c r="B54" s="67" t="s">
        <v>389</v>
      </c>
      <c r="C54" s="69" t="s">
        <v>16</v>
      </c>
      <c r="D54" s="17">
        <v>3.3</v>
      </c>
      <c r="E54" s="17">
        <v>2.6</v>
      </c>
      <c r="F54" s="17">
        <v>2.6</v>
      </c>
      <c r="G54" s="17">
        <v>4.3</v>
      </c>
      <c r="H54" s="17">
        <v>4.3</v>
      </c>
      <c r="I54" s="18">
        <v>1.7</v>
      </c>
      <c r="J54" s="17" t="s">
        <v>36</v>
      </c>
      <c r="K54" s="100" t="s">
        <v>36</v>
      </c>
      <c r="L54" s="18" t="s">
        <v>36</v>
      </c>
      <c r="M54" s="19" t="s">
        <v>36</v>
      </c>
    </row>
    <row r="55" spans="1:28" s="172" customFormat="1" ht="3" customHeight="1" thickBot="1" x14ac:dyDescent="0.35">
      <c r="A55" s="885"/>
      <c r="B55" s="886"/>
      <c r="C55" s="886"/>
      <c r="D55" s="886"/>
      <c r="E55" s="886"/>
      <c r="F55" s="886"/>
      <c r="G55" s="886"/>
      <c r="H55" s="886"/>
      <c r="I55" s="886"/>
      <c r="J55" s="886"/>
      <c r="K55" s="886"/>
      <c r="L55" s="886"/>
      <c r="M55" s="887"/>
      <c r="N55" s="44"/>
      <c r="O55" s="44"/>
      <c r="P55" s="44"/>
      <c r="Q55" s="44"/>
      <c r="R55" s="44"/>
      <c r="S55" s="446"/>
      <c r="T55" s="446"/>
      <c r="U55" s="446"/>
      <c r="V55" s="446"/>
      <c r="W55" s="446"/>
      <c r="X55" s="446"/>
      <c r="Y55" s="446"/>
      <c r="Z55" s="446"/>
      <c r="AA55" s="446"/>
      <c r="AB55" s="446"/>
    </row>
    <row r="56" spans="1:28" ht="19.5" customHeight="1" thickBot="1" x14ac:dyDescent="0.35">
      <c r="A56" s="743" t="s">
        <v>390</v>
      </c>
      <c r="B56" s="744"/>
      <c r="C56" s="744"/>
      <c r="D56" s="744"/>
      <c r="E56" s="744"/>
      <c r="F56" s="744"/>
      <c r="G56" s="744"/>
      <c r="H56" s="744"/>
      <c r="I56" s="744"/>
      <c r="J56" s="744"/>
      <c r="K56" s="744"/>
      <c r="L56" s="744"/>
      <c r="M56" s="745"/>
    </row>
    <row r="57" spans="1:28" ht="56.25" x14ac:dyDescent="0.3">
      <c r="A57" s="151" t="s">
        <v>693</v>
      </c>
      <c r="B57" s="67"/>
      <c r="C57" s="69"/>
      <c r="D57" s="37"/>
      <c r="E57" s="37"/>
      <c r="F57" s="37"/>
      <c r="G57" s="37"/>
      <c r="H57" s="37"/>
      <c r="I57" s="599"/>
      <c r="J57" s="37"/>
      <c r="K57" s="600"/>
      <c r="L57" s="599"/>
      <c r="M57" s="132"/>
    </row>
    <row r="58" spans="1:28" ht="34.5" customHeight="1" x14ac:dyDescent="0.3">
      <c r="A58" s="152" t="s">
        <v>391</v>
      </c>
      <c r="B58" s="36"/>
      <c r="C58" s="21" t="s">
        <v>103</v>
      </c>
      <c r="D58" s="39">
        <v>7.261974810257632</v>
      </c>
      <c r="E58" s="39">
        <v>7.3924582141299444</v>
      </c>
      <c r="F58" s="39">
        <v>7.3485914587321481</v>
      </c>
      <c r="G58" s="39">
        <v>7.316105125114543</v>
      </c>
      <c r="H58" s="39">
        <v>7.293906123781233</v>
      </c>
      <c r="I58" s="39">
        <v>7.2808686076248899</v>
      </c>
      <c r="J58" s="39">
        <v>7.275531659476016</v>
      </c>
      <c r="K58" s="39">
        <v>7.2762330941271705</v>
      </c>
      <c r="L58" s="593">
        <v>7.4627001505281223</v>
      </c>
      <c r="M58" s="259">
        <v>7.7</v>
      </c>
    </row>
    <row r="59" spans="1:28" ht="36" customHeight="1" x14ac:dyDescent="0.3">
      <c r="A59" s="152" t="s">
        <v>392</v>
      </c>
      <c r="B59" s="36"/>
      <c r="C59" s="21" t="s">
        <v>103</v>
      </c>
      <c r="D59" s="22">
        <v>20</v>
      </c>
      <c r="E59" s="22">
        <v>22</v>
      </c>
      <c r="F59" s="22">
        <v>21</v>
      </c>
      <c r="G59" s="22">
        <v>23</v>
      </c>
      <c r="H59" s="22" t="s">
        <v>36</v>
      </c>
      <c r="I59" s="22" t="s">
        <v>36</v>
      </c>
      <c r="J59" s="22" t="s">
        <v>36</v>
      </c>
      <c r="K59" s="22" t="s">
        <v>36</v>
      </c>
      <c r="L59" s="23" t="s">
        <v>36</v>
      </c>
      <c r="M59" s="25" t="s">
        <v>36</v>
      </c>
    </row>
    <row r="60" spans="1:28" ht="57" thickBot="1" x14ac:dyDescent="0.35">
      <c r="A60" s="169" t="s">
        <v>393</v>
      </c>
      <c r="B60" s="56"/>
      <c r="C60" s="40"/>
      <c r="D60" s="116" t="s">
        <v>36</v>
      </c>
      <c r="E60" s="116" t="s">
        <v>36</v>
      </c>
      <c r="F60" s="116" t="s">
        <v>36</v>
      </c>
      <c r="G60" s="116" t="s">
        <v>36</v>
      </c>
      <c r="H60" s="116" t="s">
        <v>36</v>
      </c>
      <c r="I60" s="116" t="s">
        <v>36</v>
      </c>
      <c r="J60" s="116" t="s">
        <v>36</v>
      </c>
      <c r="K60" s="438" t="s">
        <v>36</v>
      </c>
      <c r="L60" s="438" t="s">
        <v>36</v>
      </c>
      <c r="M60" s="127" t="s">
        <v>36</v>
      </c>
    </row>
    <row r="61" spans="1:28" s="172" customFormat="1" ht="3" customHeight="1" thickBot="1" x14ac:dyDescent="0.35">
      <c r="A61" s="905"/>
      <c r="B61" s="906"/>
      <c r="C61" s="906"/>
      <c r="D61" s="906"/>
      <c r="E61" s="906"/>
      <c r="F61" s="906"/>
      <c r="G61" s="906"/>
      <c r="H61" s="906"/>
      <c r="I61" s="906"/>
      <c r="J61" s="906"/>
      <c r="K61" s="906"/>
      <c r="L61" s="906"/>
      <c r="M61" s="907"/>
      <c r="N61" s="44"/>
      <c r="O61" s="44"/>
      <c r="P61" s="44"/>
      <c r="Q61" s="44"/>
      <c r="R61" s="44"/>
      <c r="S61" s="446"/>
      <c r="T61" s="446"/>
      <c r="U61" s="446"/>
      <c r="V61" s="446"/>
      <c r="W61" s="446"/>
      <c r="X61" s="446"/>
      <c r="Y61" s="446"/>
      <c r="Z61" s="446"/>
      <c r="AA61" s="446"/>
      <c r="AB61" s="446"/>
    </row>
    <row r="62" spans="1:28" ht="19.5" customHeight="1" thickBot="1" x14ac:dyDescent="0.35">
      <c r="A62" s="743" t="s">
        <v>394</v>
      </c>
      <c r="B62" s="744"/>
      <c r="C62" s="744"/>
      <c r="D62" s="744"/>
      <c r="E62" s="744"/>
      <c r="F62" s="744"/>
      <c r="G62" s="744"/>
      <c r="H62" s="744"/>
      <c r="I62" s="744"/>
      <c r="J62" s="744"/>
      <c r="K62" s="744"/>
      <c r="L62" s="744"/>
      <c r="M62" s="745"/>
    </row>
    <row r="63" spans="1:28" ht="43.5" customHeight="1" thickBot="1" x14ac:dyDescent="0.35">
      <c r="A63" s="156" t="s">
        <v>395</v>
      </c>
      <c r="B63" s="144"/>
      <c r="C63" s="145"/>
      <c r="D63" s="108" t="s">
        <v>36</v>
      </c>
      <c r="E63" s="108" t="s">
        <v>36</v>
      </c>
      <c r="F63" s="108" t="s">
        <v>36</v>
      </c>
      <c r="G63" s="108" t="s">
        <v>36</v>
      </c>
      <c r="H63" s="108" t="s">
        <v>36</v>
      </c>
      <c r="I63" s="108" t="s">
        <v>36</v>
      </c>
      <c r="J63" s="108" t="s">
        <v>36</v>
      </c>
      <c r="K63" s="109" t="s">
        <v>36</v>
      </c>
      <c r="L63" s="109" t="s">
        <v>36</v>
      </c>
      <c r="M63" s="118" t="s">
        <v>36</v>
      </c>
    </row>
    <row r="64" spans="1:28" s="172" customFormat="1" ht="3" customHeight="1" thickBot="1" x14ac:dyDescent="0.35">
      <c r="A64" s="888"/>
      <c r="B64" s="889"/>
      <c r="C64" s="889"/>
      <c r="D64" s="889"/>
      <c r="E64" s="889"/>
      <c r="F64" s="889"/>
      <c r="G64" s="889"/>
      <c r="H64" s="889"/>
      <c r="I64" s="889"/>
      <c r="J64" s="889"/>
      <c r="K64" s="889"/>
      <c r="L64" s="889"/>
      <c r="M64" s="890"/>
      <c r="N64" s="44"/>
      <c r="O64" s="44"/>
      <c r="P64" s="44"/>
      <c r="Q64" s="44"/>
      <c r="R64" s="44"/>
      <c r="S64" s="446"/>
      <c r="T64" s="446"/>
      <c r="U64" s="446"/>
      <c r="V64" s="446"/>
      <c r="W64" s="446"/>
      <c r="X64" s="446"/>
      <c r="Y64" s="446"/>
      <c r="Z64" s="446"/>
      <c r="AA64" s="446"/>
      <c r="AB64" s="446"/>
    </row>
    <row r="65" spans="1:13" ht="19.5" customHeight="1" thickBot="1" x14ac:dyDescent="0.35">
      <c r="A65" s="743" t="s">
        <v>396</v>
      </c>
      <c r="B65" s="744"/>
      <c r="C65" s="744"/>
      <c r="D65" s="744"/>
      <c r="E65" s="744"/>
      <c r="F65" s="744"/>
      <c r="G65" s="744"/>
      <c r="H65" s="744"/>
      <c r="I65" s="744"/>
      <c r="J65" s="744"/>
      <c r="K65" s="744"/>
      <c r="L65" s="744"/>
      <c r="M65" s="745"/>
    </row>
    <row r="66" spans="1:13" ht="63" customHeight="1" thickBot="1" x14ac:dyDescent="0.35">
      <c r="A66" s="156" t="s">
        <v>692</v>
      </c>
      <c r="B66" s="144"/>
      <c r="C66" s="145"/>
      <c r="D66" s="108" t="s">
        <v>36</v>
      </c>
      <c r="E66" s="108" t="s">
        <v>36</v>
      </c>
      <c r="F66" s="108" t="s">
        <v>36</v>
      </c>
      <c r="G66" s="108" t="s">
        <v>36</v>
      </c>
      <c r="H66" s="108" t="s">
        <v>36</v>
      </c>
      <c r="I66" s="108" t="s">
        <v>36</v>
      </c>
      <c r="J66" s="108" t="s">
        <v>36</v>
      </c>
      <c r="K66" s="109" t="s">
        <v>36</v>
      </c>
      <c r="L66" s="109" t="s">
        <v>36</v>
      </c>
      <c r="M66" s="118" t="s">
        <v>36</v>
      </c>
    </row>
    <row r="67" spans="1:13" ht="31.5" customHeight="1" thickBot="1" x14ac:dyDescent="0.3">
      <c r="A67" s="795" t="s">
        <v>627</v>
      </c>
      <c r="B67" s="904"/>
      <c r="C67" s="904"/>
      <c r="D67" s="904"/>
      <c r="E67" s="904"/>
      <c r="F67" s="904"/>
      <c r="G67" s="904"/>
      <c r="H67" s="904"/>
      <c r="I67" s="904"/>
      <c r="J67" s="904"/>
      <c r="K67" s="904"/>
      <c r="L67" s="904"/>
      <c r="M67" s="797"/>
    </row>
  </sheetData>
  <mergeCells count="31">
    <mergeCell ref="A45:A50"/>
    <mergeCell ref="A37:A39"/>
    <mergeCell ref="A23:A31"/>
    <mergeCell ref="A32:A34"/>
    <mergeCell ref="A43:M43"/>
    <mergeCell ref="A16:M17"/>
    <mergeCell ref="A4:M4"/>
    <mergeCell ref="A8:M8"/>
    <mergeCell ref="A11:M11"/>
    <mergeCell ref="A22:M22"/>
    <mergeCell ref="A67:M67"/>
    <mergeCell ref="A65:M65"/>
    <mergeCell ref="A64:M64"/>
    <mergeCell ref="A62:M62"/>
    <mergeCell ref="A61:M61"/>
    <mergeCell ref="A56:M56"/>
    <mergeCell ref="A55:M55"/>
    <mergeCell ref="A53:M53"/>
    <mergeCell ref="A52:M52"/>
    <mergeCell ref="C2:C3"/>
    <mergeCell ref="A15:M15"/>
    <mergeCell ref="A7:M7"/>
    <mergeCell ref="A36:M36"/>
    <mergeCell ref="A40:M40"/>
    <mergeCell ref="A2:A3"/>
    <mergeCell ref="B2:B3"/>
    <mergeCell ref="A35:M35"/>
    <mergeCell ref="A21:M21"/>
    <mergeCell ref="D2:M2"/>
    <mergeCell ref="A41:M41"/>
    <mergeCell ref="A44:M44"/>
  </mergeCells>
  <printOptions horizontalCentered="1"/>
  <pageMargins left="0.25" right="0.25" top="0.75" bottom="0.75" header="0.3" footer="0.3"/>
  <pageSetup scale="5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E5479-2751-45F4-9A34-9AE4F85C320E}">
  <sheetPr>
    <pageSetUpPr fitToPage="1"/>
  </sheetPr>
  <dimension ref="A1:W38"/>
  <sheetViews>
    <sheetView zoomScale="80" zoomScaleNormal="80" workbookViewId="0">
      <pane ySplit="3" topLeftCell="A19" activePane="bottomLeft" state="frozen"/>
      <selection pane="bottomLeft" activeCell="C6" sqref="C6"/>
    </sheetView>
  </sheetViews>
  <sheetFormatPr defaultColWidth="9.140625" defaultRowHeight="15" x14ac:dyDescent="0.25"/>
  <cols>
    <col min="1" max="1" width="44.140625" customWidth="1"/>
    <col min="2" max="2" width="33" style="9" customWidth="1"/>
    <col min="3" max="3" width="16.85546875" style="2" customWidth="1"/>
    <col min="4" max="10" width="13.7109375" style="2" customWidth="1"/>
    <col min="11" max="11" width="14.7109375" style="2" customWidth="1"/>
    <col min="12" max="13" width="15.85546875" style="2" bestFit="1" customWidth="1"/>
    <col min="14" max="18" width="20.140625" style="7" customWidth="1"/>
  </cols>
  <sheetData>
    <row r="1" spans="1:23" ht="15.75" customHeight="1" thickBot="1" x14ac:dyDescent="0.3">
      <c r="A1" s="920" t="s">
        <v>117</v>
      </c>
      <c r="B1" s="921"/>
      <c r="C1" s="921"/>
      <c r="D1" s="921"/>
      <c r="E1" s="921"/>
      <c r="F1" s="921"/>
      <c r="G1" s="921"/>
      <c r="H1" s="921"/>
      <c r="I1" s="921"/>
      <c r="J1" s="921"/>
      <c r="K1" s="921"/>
      <c r="L1" s="921"/>
      <c r="M1"/>
    </row>
    <row r="2" spans="1:23" x14ac:dyDescent="0.25">
      <c r="A2" s="928" t="s">
        <v>0</v>
      </c>
      <c r="B2" s="926" t="s">
        <v>1</v>
      </c>
      <c r="C2" s="924" t="s">
        <v>15</v>
      </c>
      <c r="D2" s="930" t="s">
        <v>14</v>
      </c>
      <c r="E2" s="931"/>
      <c r="F2" s="931"/>
      <c r="G2" s="931"/>
      <c r="H2" s="931"/>
      <c r="I2" s="931"/>
      <c r="J2" s="931"/>
      <c r="K2" s="931"/>
      <c r="L2" s="931"/>
      <c r="M2" s="932"/>
    </row>
    <row r="3" spans="1:23" ht="35.450000000000003" customHeight="1" thickBot="1" x14ac:dyDescent="0.3">
      <c r="A3" s="929"/>
      <c r="B3" s="927"/>
      <c r="C3" s="925"/>
      <c r="D3" s="200">
        <v>2015</v>
      </c>
      <c r="E3" s="200">
        <v>2016</v>
      </c>
      <c r="F3" s="200">
        <v>2017</v>
      </c>
      <c r="G3" s="200">
        <v>2018</v>
      </c>
      <c r="H3" s="200">
        <v>2019</v>
      </c>
      <c r="I3" s="200">
        <v>2020</v>
      </c>
      <c r="J3" s="200">
        <v>2021</v>
      </c>
      <c r="K3" s="201">
        <v>2022</v>
      </c>
      <c r="L3" s="201">
        <v>2023</v>
      </c>
      <c r="M3" s="202">
        <v>2024</v>
      </c>
    </row>
    <row r="4" spans="1:23" ht="30" customHeight="1" thickBot="1" x14ac:dyDescent="0.3">
      <c r="A4" s="917" t="s">
        <v>31</v>
      </c>
      <c r="B4" s="918"/>
      <c r="C4" s="918"/>
      <c r="D4" s="918"/>
      <c r="E4" s="918"/>
      <c r="F4" s="918"/>
      <c r="G4" s="918"/>
      <c r="H4" s="918"/>
      <c r="I4" s="918"/>
      <c r="J4" s="918"/>
      <c r="K4" s="918"/>
      <c r="L4" s="918"/>
      <c r="M4" s="919"/>
    </row>
    <row r="5" spans="1:23" ht="30" x14ac:dyDescent="0.25">
      <c r="A5" s="922" t="s">
        <v>2</v>
      </c>
      <c r="B5" s="6" t="s">
        <v>143</v>
      </c>
      <c r="C5" s="3" t="s">
        <v>124</v>
      </c>
      <c r="D5" s="515" t="s">
        <v>36</v>
      </c>
      <c r="E5" s="515" t="s">
        <v>36</v>
      </c>
      <c r="F5" s="515" t="s">
        <v>36</v>
      </c>
      <c r="G5" s="515" t="s">
        <v>36</v>
      </c>
      <c r="H5" s="515">
        <v>94.1</v>
      </c>
      <c r="I5" s="515">
        <v>625.70000000000005</v>
      </c>
      <c r="J5" s="515">
        <v>364.8</v>
      </c>
      <c r="K5" s="516">
        <v>603.1</v>
      </c>
      <c r="L5" s="516" t="s">
        <v>36</v>
      </c>
      <c r="M5" s="517" t="s">
        <v>36</v>
      </c>
    </row>
    <row r="6" spans="1:23" ht="60" x14ac:dyDescent="0.25">
      <c r="A6" s="923"/>
      <c r="B6" s="8" t="s">
        <v>144</v>
      </c>
      <c r="C6" s="1" t="s">
        <v>121</v>
      </c>
      <c r="D6" s="504">
        <v>0.41666666666666669</v>
      </c>
      <c r="E6" s="504">
        <v>0.58333333333333337</v>
      </c>
      <c r="F6" s="504">
        <v>0.54166666666666663</v>
      </c>
      <c r="G6" s="504">
        <v>0.5</v>
      </c>
      <c r="H6" s="505">
        <v>10.25</v>
      </c>
      <c r="I6" s="504">
        <v>0.41666666666666669</v>
      </c>
      <c r="J6" s="505">
        <v>10.25</v>
      </c>
      <c r="K6" s="506">
        <v>10.25</v>
      </c>
      <c r="L6" s="506" t="s">
        <v>36</v>
      </c>
      <c r="M6" s="507" t="s">
        <v>36</v>
      </c>
    </row>
    <row r="7" spans="1:23" ht="30" customHeight="1" thickBot="1" x14ac:dyDescent="0.3">
      <c r="A7" s="10" t="s">
        <v>3</v>
      </c>
      <c r="B7" s="615"/>
      <c r="C7" s="12" t="s">
        <v>124</v>
      </c>
      <c r="D7" s="616" t="s">
        <v>36</v>
      </c>
      <c r="E7" s="617" t="s">
        <v>36</v>
      </c>
      <c r="F7" s="617" t="s">
        <v>36</v>
      </c>
      <c r="G7" s="617" t="s">
        <v>36</v>
      </c>
      <c r="H7" s="617" t="s">
        <v>36</v>
      </c>
      <c r="I7" s="617" t="s">
        <v>36</v>
      </c>
      <c r="J7" s="617" t="s">
        <v>36</v>
      </c>
      <c r="K7" s="618" t="s">
        <v>36</v>
      </c>
      <c r="L7" s="618" t="s">
        <v>36</v>
      </c>
      <c r="M7" s="638" t="s">
        <v>36</v>
      </c>
      <c r="N7"/>
      <c r="O7"/>
      <c r="P7"/>
      <c r="Q7"/>
      <c r="R7"/>
    </row>
    <row r="8" spans="1:23" ht="3.75" customHeight="1" thickBot="1" x14ac:dyDescent="0.3">
      <c r="A8" s="911"/>
      <c r="B8" s="912"/>
      <c r="C8" s="912"/>
      <c r="D8" s="912"/>
      <c r="E8" s="912"/>
      <c r="F8" s="912"/>
      <c r="G8" s="912"/>
      <c r="H8" s="912"/>
      <c r="I8" s="912"/>
      <c r="J8" s="912"/>
      <c r="K8" s="912"/>
      <c r="L8" s="912"/>
      <c r="M8" s="913"/>
      <c r="N8"/>
      <c r="O8"/>
      <c r="P8"/>
      <c r="Q8"/>
      <c r="R8"/>
    </row>
    <row r="9" spans="1:23" ht="27.75" customHeight="1" thickBot="1" x14ac:dyDescent="0.3">
      <c r="A9" s="917" t="s">
        <v>32</v>
      </c>
      <c r="B9" s="918"/>
      <c r="C9" s="918"/>
      <c r="D9" s="918"/>
      <c r="E9" s="918"/>
      <c r="F9" s="918"/>
      <c r="G9" s="918"/>
      <c r="H9" s="918"/>
      <c r="I9" s="918"/>
      <c r="J9" s="918"/>
      <c r="K9" s="918"/>
      <c r="L9" s="918"/>
      <c r="M9" s="919"/>
      <c r="N9"/>
      <c r="O9"/>
      <c r="P9"/>
      <c r="Q9"/>
      <c r="R9"/>
    </row>
    <row r="10" spans="1:23" ht="30" x14ac:dyDescent="0.25">
      <c r="A10" s="922" t="s">
        <v>4</v>
      </c>
      <c r="B10" s="6" t="s">
        <v>145</v>
      </c>
      <c r="C10" s="3" t="s">
        <v>16</v>
      </c>
      <c r="D10" s="632">
        <v>6.6</v>
      </c>
      <c r="E10" s="632">
        <v>5.3</v>
      </c>
      <c r="F10" s="632">
        <v>5.2</v>
      </c>
      <c r="G10" s="632">
        <v>5.0999999999999996</v>
      </c>
      <c r="H10" s="509">
        <v>5.5</v>
      </c>
      <c r="I10" s="509">
        <v>3.5</v>
      </c>
      <c r="J10" s="509">
        <v>3.1</v>
      </c>
      <c r="K10" s="510">
        <v>1.9</v>
      </c>
      <c r="L10" s="510">
        <v>1.9</v>
      </c>
      <c r="M10" s="511">
        <v>1.5</v>
      </c>
      <c r="N10"/>
      <c r="O10"/>
      <c r="P10"/>
      <c r="Q10"/>
      <c r="R10" s="723"/>
      <c r="S10" s="723"/>
      <c r="T10" s="723"/>
      <c r="U10" s="723"/>
      <c r="V10" s="723"/>
      <c r="W10" s="723"/>
    </row>
    <row r="11" spans="1:23" ht="45" x14ac:dyDescent="0.25">
      <c r="A11" s="922"/>
      <c r="B11" s="6" t="s">
        <v>211</v>
      </c>
      <c r="C11" s="3" t="s">
        <v>16</v>
      </c>
      <c r="D11" s="508">
        <v>3.3440837470288689</v>
      </c>
      <c r="E11" s="508">
        <v>3.0025746690394</v>
      </c>
      <c r="F11" s="508">
        <v>2.9329976615878666</v>
      </c>
      <c r="G11" s="508">
        <v>3.0479566542799335</v>
      </c>
      <c r="H11" s="509">
        <v>3.3322809155700335</v>
      </c>
      <c r="I11" s="509">
        <v>2</v>
      </c>
      <c r="J11" s="509">
        <v>2</v>
      </c>
      <c r="K11" s="510">
        <v>1.3</v>
      </c>
      <c r="L11" s="510">
        <v>130</v>
      </c>
      <c r="M11" s="511">
        <v>1</v>
      </c>
      <c r="N11"/>
      <c r="O11"/>
      <c r="P11"/>
      <c r="Q11"/>
      <c r="R11"/>
      <c r="S11" s="723"/>
      <c r="T11" s="723"/>
      <c r="U11" s="723"/>
      <c r="V11" s="723"/>
      <c r="W11" s="723"/>
    </row>
    <row r="12" spans="1:23" ht="30" x14ac:dyDescent="0.25">
      <c r="A12" s="923"/>
      <c r="B12" s="8" t="s">
        <v>203</v>
      </c>
      <c r="C12" s="1" t="s">
        <v>181</v>
      </c>
      <c r="D12" s="512">
        <v>377.1528334952979</v>
      </c>
      <c r="E12" s="512">
        <v>313.07786284600979</v>
      </c>
      <c r="F12" s="512">
        <v>311.26786648446875</v>
      </c>
      <c r="G12" s="512">
        <v>318.37064809525981</v>
      </c>
      <c r="H12" s="512">
        <v>351.06571825229281</v>
      </c>
      <c r="I12" s="512">
        <v>318.38474369867583</v>
      </c>
      <c r="J12" s="512">
        <v>334.97784282119903</v>
      </c>
      <c r="K12" s="513">
        <v>349.83890228017435</v>
      </c>
      <c r="L12" s="513">
        <v>443.72159616527955</v>
      </c>
      <c r="M12" s="514">
        <v>492.51489495005575</v>
      </c>
      <c r="N12"/>
      <c r="O12"/>
      <c r="P12"/>
      <c r="Q12"/>
      <c r="R12"/>
    </row>
    <row r="13" spans="1:23" ht="30.75" thickBot="1" x14ac:dyDescent="0.3">
      <c r="A13" s="10" t="s">
        <v>5</v>
      </c>
      <c r="B13" s="199"/>
      <c r="C13" s="12" t="s">
        <v>16</v>
      </c>
      <c r="D13" s="619" t="s">
        <v>36</v>
      </c>
      <c r="E13" s="619" t="s">
        <v>36</v>
      </c>
      <c r="F13" s="619">
        <v>8.4</v>
      </c>
      <c r="G13" s="523">
        <v>10</v>
      </c>
      <c r="H13" s="523">
        <v>12</v>
      </c>
      <c r="I13" s="619">
        <v>10.199999999999999</v>
      </c>
      <c r="J13" s="619">
        <v>8.6</v>
      </c>
      <c r="K13" s="524" t="s">
        <v>36</v>
      </c>
      <c r="L13" s="524" t="s">
        <v>36</v>
      </c>
      <c r="M13" s="639" t="s">
        <v>36</v>
      </c>
      <c r="N13"/>
      <c r="O13"/>
      <c r="P13"/>
      <c r="Q13"/>
      <c r="R13"/>
    </row>
    <row r="14" spans="1:23" ht="3.75" customHeight="1" thickBot="1" x14ac:dyDescent="0.3">
      <c r="A14" s="911"/>
      <c r="B14" s="912"/>
      <c r="C14" s="912"/>
      <c r="D14" s="912"/>
      <c r="E14" s="912"/>
      <c r="F14" s="912"/>
      <c r="G14" s="912"/>
      <c r="H14" s="912"/>
      <c r="I14" s="912"/>
      <c r="J14" s="912"/>
      <c r="K14" s="912"/>
      <c r="L14" s="912"/>
      <c r="M14" s="913"/>
      <c r="N14"/>
      <c r="O14"/>
      <c r="P14"/>
      <c r="Q14"/>
      <c r="R14"/>
    </row>
    <row r="15" spans="1:23" ht="24.6" customHeight="1" thickBot="1" x14ac:dyDescent="0.3">
      <c r="A15" s="914" t="s">
        <v>33</v>
      </c>
      <c r="B15" s="915"/>
      <c r="C15" s="915"/>
      <c r="D15" s="915"/>
      <c r="E15" s="915"/>
      <c r="F15" s="915"/>
      <c r="G15" s="915"/>
      <c r="H15" s="915"/>
      <c r="I15" s="915"/>
      <c r="J15" s="915"/>
      <c r="K15" s="915"/>
      <c r="L15" s="915"/>
      <c r="M15" s="916"/>
    </row>
    <row r="16" spans="1:23" ht="30" x14ac:dyDescent="0.25">
      <c r="A16" s="11" t="s">
        <v>6</v>
      </c>
      <c r="B16" s="6"/>
      <c r="C16" s="3" t="s">
        <v>16</v>
      </c>
      <c r="D16" s="515" t="s">
        <v>36</v>
      </c>
      <c r="E16" s="515" t="s">
        <v>36</v>
      </c>
      <c r="F16" s="515" t="s">
        <v>36</v>
      </c>
      <c r="G16" s="515" t="s">
        <v>36</v>
      </c>
      <c r="H16" s="633">
        <v>60</v>
      </c>
      <c r="I16" s="633">
        <v>73</v>
      </c>
      <c r="J16" s="633">
        <v>57</v>
      </c>
      <c r="K16" s="634">
        <v>60</v>
      </c>
      <c r="L16" s="634" t="s">
        <v>36</v>
      </c>
      <c r="M16" s="640" t="s">
        <v>36</v>
      </c>
    </row>
    <row r="17" spans="1:18" ht="45.75" thickBot="1" x14ac:dyDescent="0.3">
      <c r="A17" s="10" t="s">
        <v>7</v>
      </c>
      <c r="B17" s="199" t="s">
        <v>146</v>
      </c>
      <c r="C17" s="12" t="s">
        <v>182</v>
      </c>
      <c r="D17" s="620">
        <v>121238.11</v>
      </c>
      <c r="E17" s="620">
        <v>184066.63399999999</v>
      </c>
      <c r="F17" s="620">
        <v>296746.136</v>
      </c>
      <c r="G17" s="620">
        <v>317746.495</v>
      </c>
      <c r="H17" s="621">
        <v>201653</v>
      </c>
      <c r="I17" s="620">
        <v>170180</v>
      </c>
      <c r="J17" s="620">
        <v>406056.23</v>
      </c>
      <c r="K17" s="622">
        <v>507350.94699999999</v>
      </c>
      <c r="L17" s="622" t="s">
        <v>36</v>
      </c>
      <c r="M17" s="641" t="s">
        <v>36</v>
      </c>
    </row>
    <row r="18" spans="1:18" ht="3.75" customHeight="1" thickBot="1" x14ac:dyDescent="0.3">
      <c r="A18" s="911"/>
      <c r="B18" s="912"/>
      <c r="C18" s="912"/>
      <c r="D18" s="912"/>
      <c r="E18" s="912"/>
      <c r="F18" s="912"/>
      <c r="G18" s="912"/>
      <c r="H18" s="912"/>
      <c r="I18" s="912"/>
      <c r="J18" s="912"/>
      <c r="K18" s="912"/>
      <c r="L18" s="912"/>
      <c r="M18" s="913"/>
      <c r="N18"/>
      <c r="O18"/>
      <c r="P18"/>
      <c r="Q18"/>
      <c r="R18"/>
    </row>
    <row r="19" spans="1:18" ht="30" customHeight="1" thickBot="1" x14ac:dyDescent="0.3">
      <c r="A19" s="917" t="s">
        <v>34</v>
      </c>
      <c r="B19" s="918"/>
      <c r="C19" s="918"/>
      <c r="D19" s="918"/>
      <c r="E19" s="918"/>
      <c r="F19" s="918"/>
      <c r="G19" s="918"/>
      <c r="H19" s="918"/>
      <c r="I19" s="918"/>
      <c r="J19" s="918"/>
      <c r="K19" s="918"/>
      <c r="L19" s="918"/>
      <c r="M19" s="919"/>
    </row>
    <row r="20" spans="1:18" ht="42" customHeight="1" thickBot="1" x14ac:dyDescent="0.3">
      <c r="A20" s="13" t="s">
        <v>8</v>
      </c>
      <c r="B20" s="623" t="s">
        <v>212</v>
      </c>
      <c r="C20" s="624" t="s">
        <v>190</v>
      </c>
      <c r="D20" s="625">
        <f>1313650/1000</f>
        <v>1313.65</v>
      </c>
      <c r="E20" s="625">
        <f>1532650/1000</f>
        <v>1532.65</v>
      </c>
      <c r="F20" s="625">
        <f>1469780/1000</f>
        <v>1469.78</v>
      </c>
      <c r="G20" s="625">
        <f>1577970/1000</f>
        <v>1577.97</v>
      </c>
      <c r="H20" s="625">
        <f>1775730/1000</f>
        <v>1775.73</v>
      </c>
      <c r="I20" s="625">
        <f>1713320/1000</f>
        <v>1713.32</v>
      </c>
      <c r="J20" s="626" t="s">
        <v>36</v>
      </c>
      <c r="K20" s="627" t="s">
        <v>36</v>
      </c>
      <c r="L20" s="627" t="s">
        <v>36</v>
      </c>
      <c r="M20" s="642"/>
    </row>
    <row r="21" spans="1:18" ht="3.75" customHeight="1" thickBot="1" x14ac:dyDescent="0.3">
      <c r="A21" s="911"/>
      <c r="B21" s="912"/>
      <c r="C21" s="912"/>
      <c r="D21" s="912"/>
      <c r="E21" s="912"/>
      <c r="F21" s="912"/>
      <c r="G21" s="912"/>
      <c r="H21" s="912"/>
      <c r="I21" s="912"/>
      <c r="J21" s="912"/>
      <c r="K21" s="912"/>
      <c r="L21" s="912"/>
      <c r="M21" s="913"/>
      <c r="N21"/>
      <c r="O21"/>
      <c r="P21"/>
      <c r="Q21"/>
      <c r="R21"/>
    </row>
    <row r="22" spans="1:18" ht="51" customHeight="1" thickBot="1" x14ac:dyDescent="0.3">
      <c r="A22" s="917" t="s">
        <v>35</v>
      </c>
      <c r="B22" s="918"/>
      <c r="C22" s="918"/>
      <c r="D22" s="918"/>
      <c r="E22" s="918"/>
      <c r="F22" s="918"/>
      <c r="G22" s="918"/>
      <c r="H22" s="918"/>
      <c r="I22" s="918"/>
      <c r="J22" s="918"/>
      <c r="K22" s="918"/>
      <c r="L22" s="918"/>
      <c r="M22" s="919"/>
    </row>
    <row r="23" spans="1:18" ht="30" x14ac:dyDescent="0.25">
      <c r="A23" s="13" t="s">
        <v>9</v>
      </c>
      <c r="B23" s="6"/>
      <c r="C23" s="5" t="s">
        <v>16</v>
      </c>
      <c r="D23" s="518">
        <v>1.8100316601201236E-2</v>
      </c>
      <c r="E23" s="518">
        <v>1.8184251651064548E-2</v>
      </c>
      <c r="F23" s="519">
        <v>1.9124113275029955E-2</v>
      </c>
      <c r="G23" s="519">
        <v>6.5209821674283408E-2</v>
      </c>
      <c r="H23" s="519">
        <v>7.1277033802240777E-2</v>
      </c>
      <c r="I23" s="519">
        <v>7.79896184138089E-2</v>
      </c>
      <c r="J23" s="519">
        <v>7.6547383889774848E-2</v>
      </c>
      <c r="K23" s="520">
        <v>5.5236310549067323E-2</v>
      </c>
      <c r="L23" s="613">
        <v>0.1</v>
      </c>
      <c r="M23" s="521">
        <v>0.15</v>
      </c>
    </row>
    <row r="24" spans="1:18" ht="60.75" customHeight="1" thickBot="1" x14ac:dyDescent="0.3">
      <c r="A24" s="10" t="s">
        <v>10</v>
      </c>
      <c r="B24" s="199" t="s">
        <v>147</v>
      </c>
      <c r="C24" s="12" t="s">
        <v>102</v>
      </c>
      <c r="D24" s="522">
        <f>(6/754803)*100000</f>
        <v>0.794909400201112</v>
      </c>
      <c r="E24" s="522">
        <f>(6/757760)*100000</f>
        <v>0.79180743243243246</v>
      </c>
      <c r="F24" s="522">
        <f>(6/760808)*100000</f>
        <v>0.7886352404285969</v>
      </c>
      <c r="G24" s="523">
        <f>(17/763899)*100000</f>
        <v>2.225425088918823</v>
      </c>
      <c r="H24" s="523">
        <f>(23/766986)*100000</f>
        <v>2.9987509550369889</v>
      </c>
      <c r="I24" s="523">
        <f>(23/770026)*100000</f>
        <v>2.9869121302397583</v>
      </c>
      <c r="J24" s="523">
        <f>(18/772975)*100000</f>
        <v>2.3286652220317605</v>
      </c>
      <c r="K24" s="524">
        <f>(22/775790)*100000</f>
        <v>2.8358189716289202</v>
      </c>
      <c r="L24" s="614">
        <v>3.08</v>
      </c>
      <c r="M24" s="525">
        <v>3.07</v>
      </c>
      <c r="N24"/>
      <c r="O24"/>
      <c r="P24"/>
      <c r="Q24"/>
      <c r="R24"/>
    </row>
    <row r="25" spans="1:18" ht="3.75" customHeight="1" thickBot="1" x14ac:dyDescent="0.3">
      <c r="A25" s="911"/>
      <c r="B25" s="912"/>
      <c r="C25" s="912"/>
      <c r="D25" s="912"/>
      <c r="E25" s="912"/>
      <c r="F25" s="912"/>
      <c r="G25" s="912"/>
      <c r="H25" s="912"/>
      <c r="I25" s="912"/>
      <c r="J25" s="912"/>
      <c r="K25" s="912"/>
      <c r="L25" s="912"/>
      <c r="M25" s="913"/>
      <c r="N25"/>
      <c r="O25"/>
      <c r="P25"/>
      <c r="Q25"/>
      <c r="R25"/>
    </row>
    <row r="26" spans="1:18" ht="34.5" customHeight="1" thickBot="1" x14ac:dyDescent="0.3">
      <c r="A26" s="917" t="s">
        <v>169</v>
      </c>
      <c r="B26" s="918"/>
      <c r="C26" s="918"/>
      <c r="D26" s="918"/>
      <c r="E26" s="918"/>
      <c r="F26" s="918"/>
      <c r="G26" s="918"/>
      <c r="H26" s="918"/>
      <c r="I26" s="918"/>
      <c r="J26" s="918"/>
      <c r="K26" s="918"/>
      <c r="L26" s="918"/>
      <c r="M26" s="919"/>
    </row>
    <row r="27" spans="1:18" ht="45.75" thickBot="1" x14ac:dyDescent="0.3">
      <c r="A27" s="13" t="s">
        <v>11</v>
      </c>
      <c r="B27" s="623"/>
      <c r="C27" s="630" t="s">
        <v>189</v>
      </c>
      <c r="D27" s="635">
        <v>5878.2579999999998</v>
      </c>
      <c r="E27" s="635">
        <v>10582.582999999999</v>
      </c>
      <c r="F27" s="635">
        <v>13698.894</v>
      </c>
      <c r="G27" s="635">
        <v>13750.583999999999</v>
      </c>
      <c r="H27" s="635">
        <v>8704.869999999999</v>
      </c>
      <c r="I27" s="635">
        <v>11158.245999999999</v>
      </c>
      <c r="J27" s="635">
        <v>7737.5040000000008</v>
      </c>
      <c r="K27" s="636">
        <v>12981.991</v>
      </c>
      <c r="L27" s="637" t="s">
        <v>36</v>
      </c>
      <c r="M27" s="643" t="s">
        <v>36</v>
      </c>
    </row>
    <row r="28" spans="1:18" ht="3.75" customHeight="1" thickBot="1" x14ac:dyDescent="0.3">
      <c r="A28" s="911"/>
      <c r="B28" s="912"/>
      <c r="C28" s="912"/>
      <c r="D28" s="912"/>
      <c r="E28" s="912"/>
      <c r="F28" s="912"/>
      <c r="G28" s="912"/>
      <c r="H28" s="912"/>
      <c r="I28" s="912"/>
      <c r="J28" s="912"/>
      <c r="K28" s="912"/>
      <c r="L28" s="912"/>
      <c r="M28" s="913"/>
      <c r="N28"/>
      <c r="O28"/>
      <c r="P28"/>
      <c r="Q28"/>
      <c r="R28"/>
    </row>
    <row r="29" spans="1:18" ht="22.5" customHeight="1" thickBot="1" x14ac:dyDescent="0.3">
      <c r="A29" s="917" t="s">
        <v>168</v>
      </c>
      <c r="B29" s="918"/>
      <c r="C29" s="918"/>
      <c r="D29" s="918"/>
      <c r="E29" s="918"/>
      <c r="F29" s="918"/>
      <c r="G29" s="918"/>
      <c r="H29" s="918"/>
      <c r="I29" s="918"/>
      <c r="J29" s="918"/>
      <c r="K29" s="918"/>
      <c r="L29" s="918"/>
      <c r="M29" s="919"/>
    </row>
    <row r="30" spans="1:18" ht="30.75" thickBot="1" x14ac:dyDescent="0.3">
      <c r="A30" s="13" t="s">
        <v>12</v>
      </c>
      <c r="B30" s="623" t="s">
        <v>148</v>
      </c>
      <c r="C30" s="624" t="s">
        <v>103</v>
      </c>
      <c r="D30" s="628">
        <v>37</v>
      </c>
      <c r="E30" s="628">
        <v>32</v>
      </c>
      <c r="F30" s="628">
        <v>43</v>
      </c>
      <c r="G30" s="628">
        <v>46</v>
      </c>
      <c r="H30" s="628">
        <v>116</v>
      </c>
      <c r="I30" s="628">
        <v>29</v>
      </c>
      <c r="J30" s="628">
        <v>274</v>
      </c>
      <c r="K30" s="629">
        <v>214</v>
      </c>
      <c r="L30" s="629">
        <v>201</v>
      </c>
      <c r="M30" s="644">
        <v>171</v>
      </c>
    </row>
    <row r="31" spans="1:18" ht="3.75" customHeight="1" thickBot="1" x14ac:dyDescent="0.3">
      <c r="A31" s="911"/>
      <c r="B31" s="912"/>
      <c r="C31" s="912"/>
      <c r="D31" s="912"/>
      <c r="E31" s="912"/>
      <c r="F31" s="912"/>
      <c r="G31" s="912"/>
      <c r="H31" s="912"/>
      <c r="I31" s="912"/>
      <c r="J31" s="912"/>
      <c r="K31" s="912"/>
      <c r="L31" s="912"/>
      <c r="M31" s="913"/>
      <c r="N31"/>
      <c r="O31"/>
      <c r="P31"/>
      <c r="Q31"/>
      <c r="R31"/>
    </row>
    <row r="32" spans="1:18" ht="21.75" customHeight="1" thickBot="1" x14ac:dyDescent="0.3">
      <c r="A32" s="917" t="s">
        <v>167</v>
      </c>
      <c r="B32" s="918"/>
      <c r="C32" s="918"/>
      <c r="D32" s="918"/>
      <c r="E32" s="918"/>
      <c r="F32" s="918"/>
      <c r="G32" s="918"/>
      <c r="H32" s="918"/>
      <c r="I32" s="918"/>
      <c r="J32" s="918"/>
      <c r="K32" s="918"/>
      <c r="L32" s="918"/>
      <c r="M32" s="919"/>
    </row>
    <row r="33" spans="1:18" ht="30.75" thickBot="1" x14ac:dyDescent="0.3">
      <c r="A33" s="13" t="s">
        <v>13</v>
      </c>
      <c r="B33" s="623" t="s">
        <v>172</v>
      </c>
      <c r="C33" s="630" t="s">
        <v>103</v>
      </c>
      <c r="D33" s="625">
        <v>553519</v>
      </c>
      <c r="E33" s="625">
        <v>559467</v>
      </c>
      <c r="F33" s="625">
        <v>616357</v>
      </c>
      <c r="G33" s="625">
        <v>622178</v>
      </c>
      <c r="H33" s="625">
        <v>637130</v>
      </c>
      <c r="I33" s="625">
        <v>652338</v>
      </c>
      <c r="J33" s="625">
        <v>698807</v>
      </c>
      <c r="K33" s="631">
        <v>745689</v>
      </c>
      <c r="L33" s="631">
        <v>882023</v>
      </c>
      <c r="M33" s="726">
        <v>987974</v>
      </c>
    </row>
    <row r="34" spans="1:18" ht="36.75" customHeight="1" thickBot="1" x14ac:dyDescent="0.3">
      <c r="A34" s="914" t="s">
        <v>199</v>
      </c>
      <c r="B34" s="915"/>
      <c r="C34" s="915"/>
      <c r="D34" s="915"/>
      <c r="E34" s="915"/>
      <c r="F34" s="915"/>
      <c r="G34" s="915"/>
      <c r="H34" s="915"/>
      <c r="I34" s="915"/>
      <c r="J34" s="915"/>
      <c r="K34" s="915"/>
      <c r="L34" s="915"/>
      <c r="M34" s="916"/>
    </row>
    <row r="35" spans="1:18" ht="25.15" customHeight="1" x14ac:dyDescent="0.25">
      <c r="E35"/>
      <c r="F35" s="7"/>
      <c r="G35" s="7"/>
      <c r="H35" s="7"/>
      <c r="I35" s="7"/>
      <c r="J35" s="7"/>
      <c r="K35"/>
      <c r="L35"/>
      <c r="M35"/>
      <c r="N35"/>
      <c r="O35"/>
      <c r="P35"/>
      <c r="Q35"/>
      <c r="R35"/>
    </row>
    <row r="36" spans="1:18" ht="27.75" customHeight="1" x14ac:dyDescent="0.25">
      <c r="A36">
        <v>1</v>
      </c>
      <c r="D36" s="15"/>
      <c r="E36"/>
      <c r="F36" s="7"/>
      <c r="G36" s="7"/>
      <c r="H36" s="7"/>
      <c r="I36" s="7"/>
      <c r="J36" s="7"/>
      <c r="K36"/>
      <c r="L36"/>
      <c r="M36"/>
      <c r="N36"/>
      <c r="O36"/>
      <c r="P36"/>
      <c r="Q36"/>
      <c r="R36"/>
    </row>
    <row r="37" spans="1:18" ht="56.25" customHeight="1" x14ac:dyDescent="0.25">
      <c r="D37" s="14"/>
      <c r="E37" s="14"/>
      <c r="F37" s="14"/>
      <c r="G37" s="14"/>
      <c r="H37" s="14"/>
      <c r="I37" s="15"/>
      <c r="J37" s="15"/>
      <c r="K37" s="15"/>
      <c r="L37" s="15"/>
      <c r="M37" s="15"/>
    </row>
    <row r="38" spans="1:18" ht="82.5" customHeight="1" x14ac:dyDescent="0.25"/>
  </sheetData>
  <mergeCells count="23">
    <mergeCell ref="A1:L1"/>
    <mergeCell ref="A10:A12"/>
    <mergeCell ref="A5:A6"/>
    <mergeCell ref="C2:C3"/>
    <mergeCell ref="B2:B3"/>
    <mergeCell ref="A2:A3"/>
    <mergeCell ref="D2:M2"/>
    <mergeCell ref="A4:M4"/>
    <mergeCell ref="A34:M34"/>
    <mergeCell ref="A32:M32"/>
    <mergeCell ref="A31:M31"/>
    <mergeCell ref="A29:M29"/>
    <mergeCell ref="A28:M28"/>
    <mergeCell ref="A26:M26"/>
    <mergeCell ref="A25:M25"/>
    <mergeCell ref="A22:M22"/>
    <mergeCell ref="A21:M21"/>
    <mergeCell ref="A19:M19"/>
    <mergeCell ref="A18:M18"/>
    <mergeCell ref="A15:M15"/>
    <mergeCell ref="A14:M14"/>
    <mergeCell ref="A9:M9"/>
    <mergeCell ref="A8:M8"/>
  </mergeCells>
  <phoneticPr fontId="6" type="noConversion"/>
  <pageMargins left="0.7" right="0.7" top="0.75" bottom="0.75" header="0.3" footer="0.3"/>
  <pageSetup scale="6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6</vt:i4>
      </vt:variant>
    </vt:vector>
  </HeadingPairs>
  <TitlesOfParts>
    <vt:vector size="23" baseType="lpstr">
      <vt:lpstr>Goal 1</vt:lpstr>
      <vt:lpstr>Goal 2</vt:lpstr>
      <vt:lpstr>Goal 3</vt:lpstr>
      <vt:lpstr>Goal 4</vt:lpstr>
      <vt:lpstr>Goal 5</vt:lpstr>
      <vt:lpstr>Goal 6</vt:lpstr>
      <vt:lpstr>Goal 7</vt:lpstr>
      <vt:lpstr>Goal 8</vt:lpstr>
      <vt:lpstr>Goal 9</vt:lpstr>
      <vt:lpstr>Goal 10</vt:lpstr>
      <vt:lpstr>Goal 11</vt:lpstr>
      <vt:lpstr>Goal 12</vt:lpstr>
      <vt:lpstr>Goal 13</vt:lpstr>
      <vt:lpstr>Goal 14</vt:lpstr>
      <vt:lpstr>Goal 15</vt:lpstr>
      <vt:lpstr>Goal 16</vt:lpstr>
      <vt:lpstr>Goal 17</vt:lpstr>
      <vt:lpstr>'Goal 6'!Print_Area</vt:lpstr>
      <vt:lpstr>'Goal 8'!Print_Area</vt:lpstr>
      <vt:lpstr>'Goal 9'!Print_Area</vt:lpstr>
      <vt:lpstr>'Goal 16'!Print_Titles</vt:lpstr>
      <vt:lpstr>'Goal 3'!Print_Titles</vt:lpstr>
      <vt:lpstr>'Goal 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Roshana Jervis</dc:creator>
  <cp:lastModifiedBy>Roshana Jervis</cp:lastModifiedBy>
  <cp:lastPrinted>2025-07-24T18:19:57Z</cp:lastPrinted>
  <dcterms:created xsi:type="dcterms:W3CDTF">2023-04-27T12:32:53Z</dcterms:created>
  <dcterms:modified xsi:type="dcterms:W3CDTF">2025-11-25T18:29:43Z</dcterms:modified>
</cp:coreProperties>
</file>